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y_a\Downloads\"/>
    </mc:Choice>
  </mc:AlternateContent>
  <xr:revisionPtr revIDLastSave="0" documentId="13_ncr:1_{AA45CAEC-D4C7-49FA-8DCB-E47DD44A755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Worksheet" sheetId="1" r:id="rId1"/>
    <sheet name="Hoja1" sheetId="2" r:id="rId2"/>
  </sheets>
  <definedNames>
    <definedName name="_xlnm._FilterDatabase" localSheetId="0" hidden="1">Worksheet!$A$1:$X$70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U21" i="1"/>
  <c r="U20" i="1"/>
  <c r="U19" i="1"/>
  <c r="V82" i="1"/>
  <c r="T81" i="1"/>
  <c r="T82" i="1"/>
  <c r="T80" i="1"/>
  <c r="V79" i="1"/>
  <c r="T79" i="1"/>
  <c r="T78" i="1"/>
  <c r="T77" i="1"/>
  <c r="T76" i="1"/>
  <c r="S22" i="1"/>
  <c r="T22" i="1" s="1"/>
  <c r="S21" i="1"/>
  <c r="S20" i="1"/>
  <c r="S19" i="1"/>
  <c r="T19" i="1" s="1"/>
  <c r="S58" i="1"/>
  <c r="T58" i="1" s="1"/>
  <c r="S55" i="1"/>
  <c r="T55" i="1" s="1"/>
  <c r="S54" i="1"/>
  <c r="T54" i="1" s="1"/>
  <c r="S53" i="1"/>
  <c r="T53" i="1" s="1"/>
  <c r="S50" i="1"/>
  <c r="T50" i="1" s="1"/>
  <c r="S45" i="1"/>
  <c r="T45" i="1" s="1"/>
  <c r="S44" i="1"/>
  <c r="T44" i="1" s="1"/>
  <c r="S43" i="1"/>
  <c r="T43" i="1" s="1"/>
  <c r="S42" i="1"/>
  <c r="T42" i="1" s="1"/>
  <c r="S36" i="1"/>
  <c r="T36" i="1" s="1"/>
  <c r="S35" i="1"/>
  <c r="T35" i="1" s="1"/>
  <c r="S31" i="1"/>
  <c r="T31" i="1" s="1"/>
  <c r="S30" i="1"/>
  <c r="T30" i="1" s="1"/>
  <c r="S29" i="1"/>
  <c r="T29" i="1" s="1"/>
  <c r="S28" i="1"/>
  <c r="T28" i="1" s="1"/>
  <c r="S15" i="1"/>
  <c r="T15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T4" i="1" s="1"/>
  <c r="S57" i="1"/>
  <c r="T57" i="1" s="1"/>
  <c r="S56" i="1"/>
  <c r="S52" i="1"/>
  <c r="T52" i="1" s="1"/>
  <c r="S51" i="1"/>
  <c r="T51" i="1" s="1"/>
  <c r="S49" i="1"/>
  <c r="T49" i="1" s="1"/>
  <c r="S48" i="1"/>
  <c r="T48" i="1" s="1"/>
  <c r="S47" i="1"/>
  <c r="T47" i="1" s="1"/>
  <c r="S46" i="1"/>
  <c r="T46" i="1" s="1"/>
  <c r="S41" i="1"/>
  <c r="T41" i="1" s="1"/>
  <c r="S40" i="1"/>
  <c r="T40" i="1" s="1"/>
  <c r="S39" i="1"/>
  <c r="T39" i="1" s="1"/>
  <c r="S38" i="1"/>
  <c r="T38" i="1" s="1"/>
  <c r="S37" i="1"/>
  <c r="T37" i="1" s="1"/>
  <c r="S34" i="1"/>
  <c r="S33" i="1"/>
  <c r="T33" i="1" s="1"/>
  <c r="S32" i="1"/>
  <c r="T32" i="1" s="1"/>
  <c r="S27" i="1"/>
  <c r="T27" i="1" s="1"/>
  <c r="S26" i="1"/>
  <c r="T26" i="1" s="1"/>
  <c r="S25" i="1"/>
  <c r="T25" i="1" s="1"/>
  <c r="S24" i="1"/>
  <c r="T24" i="1" s="1"/>
  <c r="S23" i="1"/>
  <c r="T23" i="1" s="1"/>
  <c r="S18" i="1"/>
  <c r="T18" i="1" s="1"/>
  <c r="S17" i="1"/>
  <c r="T17" i="1" s="1"/>
  <c r="S16" i="1"/>
  <c r="T16" i="1" s="1"/>
  <c r="S14" i="1"/>
  <c r="T14" i="1" s="1"/>
  <c r="S13" i="1"/>
  <c r="T13" i="1" s="1"/>
  <c r="S12" i="1"/>
  <c r="T12" i="1" s="1"/>
  <c r="S11" i="1"/>
  <c r="T11" i="1" s="1"/>
  <c r="S3" i="1"/>
  <c r="T3" i="1" s="1"/>
  <c r="S2" i="1"/>
  <c r="T2" i="1" s="1"/>
  <c r="T21" i="1"/>
  <c r="T20" i="1"/>
  <c r="T34" i="1"/>
  <c r="T56" i="1"/>
  <c r="P64" i="1"/>
  <c r="P65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2" i="1"/>
  <c r="L57" i="1"/>
  <c r="L56" i="1"/>
  <c r="L51" i="1"/>
  <c r="L27" i="1"/>
  <c r="L2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3" i="1"/>
  <c r="L24" i="1"/>
  <c r="L25" i="1"/>
  <c r="L26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3" i="1"/>
  <c r="L54" i="1"/>
  <c r="L55" i="1"/>
  <c r="L58" i="1"/>
  <c r="L2" i="1"/>
  <c r="E57" i="1"/>
  <c r="E56" i="1"/>
  <c r="E51" i="1"/>
  <c r="E27" i="1"/>
  <c r="E22" i="1"/>
  <c r="P66" i="1" l="1"/>
  <c r="P67" i="1" s="1"/>
  <c r="P68" i="1" l="1"/>
  <c r="P69" i="1" s="1"/>
  <c r="Q69" i="1" s="1"/>
  <c r="Q70" i="1" s="1"/>
  <c r="Q67" i="1"/>
  <c r="R67" i="1" s="1"/>
</calcChain>
</file>

<file path=xl/sharedStrings.xml><?xml version="1.0" encoding="utf-8"?>
<sst xmlns="http://schemas.openxmlformats.org/spreadsheetml/2006/main" count="664" uniqueCount="200">
  <si>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</si>
  <si>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</si>
  <si>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</si>
  <si>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</si>
  <si>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</si>
  <si>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</si>
  <si>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</si>
  <si>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</si>
  <si>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</si>
  <si>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</si>
  <si>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</si>
  <si>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</si>
  <si>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</si>
  <si>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</si>
  <si>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</si>
  <si>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CONTROLE</t>
  </si>
  <si>
    <t>STATUS</t>
  </si>
  <si>
    <t>CALVESAT</t>
  </si>
  <si>
    <t>IMAGEN</t>
  </si>
  <si>
    <t>UBICACION</t>
  </si>
  <si>
    <t>MIN</t>
  </si>
  <si>
    <t>MAX</t>
  </si>
  <si>
    <t>AR6408</t>
  </si>
  <si>
    <t>ALVEUM 100 Ml</t>
  </si>
  <si>
    <t>FARMACEUTICOS</t>
  </si>
  <si>
    <t>ARANDA</t>
  </si>
  <si>
    <t>PERROS Y GATOS</t>
  </si>
  <si>
    <t>AR6408.png</t>
  </si>
  <si>
    <t>AR6098</t>
  </si>
  <si>
    <t>AMIBAC 24 TABLETAS ARANDA PETS</t>
  </si>
  <si>
    <t>AR6098.png</t>
  </si>
  <si>
    <t>AR0860</t>
  </si>
  <si>
    <t>ASCORBOL PLUS 100 TABLETAS</t>
  </si>
  <si>
    <t>AR0860.png.jpg</t>
  </si>
  <si>
    <t>AR0859</t>
  </si>
  <si>
    <t>ASCORBOL PLUS 50 TABLETAS</t>
  </si>
  <si>
    <t>AR0859.jpg</t>
  </si>
  <si>
    <t>AR0964</t>
  </si>
  <si>
    <t>AVANDAL DIFAS  10 G SOBRE</t>
  </si>
  <si>
    <t>AR0964.jpg</t>
  </si>
  <si>
    <t>AR0021</t>
  </si>
  <si>
    <t>AZUL PIOTANICO 120 ML</t>
  </si>
  <si>
    <t>AR0021.jpg</t>
  </si>
  <si>
    <t>AR0025</t>
  </si>
  <si>
    <t>BALSAMO BLANCO  240 G</t>
  </si>
  <si>
    <t>AR0025.jpg</t>
  </si>
  <si>
    <t>AR0024</t>
  </si>
  <si>
    <t>BALSAMO BLANCO 100 g</t>
  </si>
  <si>
    <t>AR0024.jpg</t>
  </si>
  <si>
    <t>AR1394</t>
  </si>
  <si>
    <t xml:space="preserve">BALSAMO BLANCO 60 g </t>
  </si>
  <si>
    <t>AR1394.jpg</t>
  </si>
  <si>
    <t>AR6155</t>
  </si>
  <si>
    <t xml:space="preserve">BEBIDA UNIVERSAL CONTRA LA TOS 100 mL ARANDA PETS </t>
  </si>
  <si>
    <t>AR6155.jpg</t>
  </si>
  <si>
    <t>AR6027</t>
  </si>
  <si>
    <t xml:space="preserve">CLAVOXIVET 20 TABLETAS </t>
  </si>
  <si>
    <t>AR6049</t>
  </si>
  <si>
    <t>CLAVOXIVET SUSPENSION 60 mL</t>
  </si>
  <si>
    <t>AR6103</t>
  </si>
  <si>
    <t>DEXTRIMAZOL 40g ARANDA PETS</t>
  </si>
  <si>
    <t>AR6143</t>
  </si>
  <si>
    <t>DIAREX</t>
  </si>
  <si>
    <t>AR6143.jpg</t>
  </si>
  <si>
    <t>AR6405</t>
  </si>
  <si>
    <t xml:space="preserve">DIRO PETS INYECTABLE DE 20 mL </t>
  </si>
  <si>
    <t>AR6432</t>
  </si>
  <si>
    <t xml:space="preserve">DIRO PETS PUPPY COLECTIVO 15 PZ </t>
  </si>
  <si>
    <t>AR6433</t>
  </si>
  <si>
    <t>DIRO PETS REFORMULADO COLECTIVO 15 PZ</t>
  </si>
  <si>
    <t>AR106984</t>
  </si>
  <si>
    <t xml:space="preserve">ECTOSOL JABÓN 80 g </t>
  </si>
  <si>
    <t>AR9583</t>
  </si>
  <si>
    <t>ECTOSOL SHAMPOO 250 ML</t>
  </si>
  <si>
    <t>AR9583.jpg</t>
  </si>
  <si>
    <t>AR9585</t>
  </si>
  <si>
    <t>ECTOSOL SHAMPOO 3.78 L</t>
  </si>
  <si>
    <t>AR9585.jpg</t>
  </si>
  <si>
    <t>AR106988</t>
  </si>
  <si>
    <t xml:space="preserve">ECTOSOL TALCO 100 G </t>
  </si>
  <si>
    <t>AR6077</t>
  </si>
  <si>
    <t xml:space="preserve">ENROXOL TABS 150 10 TABLETAS </t>
  </si>
  <si>
    <t>AR6076</t>
  </si>
  <si>
    <t xml:space="preserve">ENROXOL TABS 50 mg 30 TABLETAS </t>
  </si>
  <si>
    <t>AR6409</t>
  </si>
  <si>
    <t>ETIPETS 10 mL</t>
  </si>
  <si>
    <t>AR6410</t>
  </si>
  <si>
    <t xml:space="preserve">HEPATOPETS 100 mg </t>
  </si>
  <si>
    <t>AR6410.png</t>
  </si>
  <si>
    <t>AR9531</t>
  </si>
  <si>
    <t>HYDRA PETS 40 g</t>
  </si>
  <si>
    <t>AR9531.jpg</t>
  </si>
  <si>
    <t>AR1273</t>
  </si>
  <si>
    <t>IVERFULL MACROVIT ADE 100ML</t>
  </si>
  <si>
    <t>AR1273.jpg</t>
  </si>
  <si>
    <t>AR1039</t>
  </si>
  <si>
    <t xml:space="preserve">IVERFULL PASTA 32 g </t>
  </si>
  <si>
    <t>AR1039.jpg</t>
  </si>
  <si>
    <t>AR6395</t>
  </si>
  <si>
    <t>IVERFULL PASTA VITAMINADO 32 g</t>
  </si>
  <si>
    <t>AR6395.jpg</t>
  </si>
  <si>
    <t>AR6105</t>
  </si>
  <si>
    <t xml:space="preserve">IVERFULL POLVO 10 g CAJA CON 25 SOBRES </t>
  </si>
  <si>
    <t>AR6105.jpg</t>
  </si>
  <si>
    <t>AR6481</t>
  </si>
  <si>
    <t>JABON ANTIPULGAS CLEAN GUARD 80g.</t>
  </si>
  <si>
    <t>AR6157</t>
  </si>
  <si>
    <t xml:space="preserve">LASARNOL 30 mL ARANDA PETS </t>
  </si>
  <si>
    <t>AR6157.png</t>
  </si>
  <si>
    <t>AR6080</t>
  </si>
  <si>
    <t xml:space="preserve">LAXA PET 100 g </t>
  </si>
  <si>
    <t>AR1183</t>
  </si>
  <si>
    <t>MELODEX 100ml</t>
  </si>
  <si>
    <t>100ml</t>
  </si>
  <si>
    <t>AR1183.jpg</t>
  </si>
  <si>
    <t>AR6093</t>
  </si>
  <si>
    <t>Melodex 250 mL</t>
  </si>
  <si>
    <t>250 mL</t>
  </si>
  <si>
    <t>AR6093.jpg</t>
  </si>
  <si>
    <t>AR6104</t>
  </si>
  <si>
    <t xml:space="preserve">MELODEX GOTAS 10 mL </t>
  </si>
  <si>
    <t>AR6048</t>
  </si>
  <si>
    <t>MELODEX PETS 0.5 % 20 mL</t>
  </si>
  <si>
    <t>AR6035</t>
  </si>
  <si>
    <t xml:space="preserve">MELODEX TABS 30 TABLETAS </t>
  </si>
  <si>
    <t>AR6035.png</t>
  </si>
  <si>
    <t>AR6099</t>
  </si>
  <si>
    <t>NECAIN 10 mL ARANDA PETS</t>
  </si>
  <si>
    <t>AR6099.png</t>
  </si>
  <si>
    <t>AR6425</t>
  </si>
  <si>
    <t xml:space="preserve">ONSEC ARANDA PETS 25 TABLETAS 387.8 mg C/U </t>
  </si>
  <si>
    <t>AR6396</t>
  </si>
  <si>
    <t>PARAFEN PASTA ADE 32 g</t>
  </si>
  <si>
    <t>AR0933</t>
  </si>
  <si>
    <t>PARAFEN PASTA AL 10% 32 g</t>
  </si>
  <si>
    <t>AR0933.jpg</t>
  </si>
  <si>
    <t>AR0953</t>
  </si>
  <si>
    <t>Parafen Suspensión al 3% 60ml</t>
  </si>
  <si>
    <t>60ml</t>
  </si>
  <si>
    <t>AR0953.jpg</t>
  </si>
  <si>
    <t>AR0959</t>
  </si>
  <si>
    <t>PARAFEN TABLETAS 500 MG SOBRE C/3TABS</t>
  </si>
  <si>
    <t>AR6165</t>
  </si>
  <si>
    <t>PERVINAL JARABE 100 mL ARANDA PETS</t>
  </si>
  <si>
    <t>AR6152</t>
  </si>
  <si>
    <t>RAN - TAC 100 mL ARANDA PETS</t>
  </si>
  <si>
    <t>AR6152.jpg</t>
  </si>
  <si>
    <t>AR6379</t>
  </si>
  <si>
    <t>SANITOR FORTE 120 mL ARANDA PETS</t>
  </si>
  <si>
    <t>AR6379.jpg</t>
  </si>
  <si>
    <t>AR6472</t>
  </si>
  <si>
    <t xml:space="preserve">SHAMPOO ANTIPULGAS CLEAN GUARD 250 mL </t>
  </si>
  <si>
    <t>AR0955</t>
  </si>
  <si>
    <t xml:space="preserve">SHAMPOO DE ZABILA PARA CABALLO 1 L </t>
  </si>
  <si>
    <t>AR0955.jpg</t>
  </si>
  <si>
    <t>AR6473</t>
  </si>
  <si>
    <t>TALCO ANTIPULGAS CLEAN GUARD 100 GR</t>
  </si>
  <si>
    <t>AR6438</t>
  </si>
  <si>
    <t>TRAFULL 10 TABLETAS</t>
  </si>
  <si>
    <t>AR1214</t>
  </si>
  <si>
    <t xml:space="preserve">TRIFEN PLUS 100 TABLETAS </t>
  </si>
  <si>
    <t>AR1214.jpg</t>
  </si>
  <si>
    <t>AR1041</t>
  </si>
  <si>
    <t xml:space="preserve">TRIFEN PLUS 25 TABLETAS </t>
  </si>
  <si>
    <t>AR1041.jpg</t>
  </si>
  <si>
    <t>AR1040</t>
  </si>
  <si>
    <t>TRIFEN PLUS 50 TABLETAS</t>
  </si>
  <si>
    <t>AR1040.jpg</t>
  </si>
  <si>
    <t>AR6028</t>
  </si>
  <si>
    <t>VITA-JOINT PET 50 TABLETAS ARANDA PETS</t>
  </si>
  <si>
    <t>AR6468</t>
  </si>
  <si>
    <t xml:space="preserve">VITALEX PETS 100 g </t>
  </si>
  <si>
    <t>AR0175</t>
  </si>
  <si>
    <t xml:space="preserve">YODO DESINFECTANTE 120 mL </t>
  </si>
  <si>
    <t>AR0175.jpg</t>
  </si>
  <si>
    <t>ARANDA PETS</t>
  </si>
  <si>
    <t>CLEAN GUARD</t>
  </si>
  <si>
    <t>ARANDA GRAL</t>
  </si>
  <si>
    <t>P NUEVO</t>
  </si>
  <si>
    <t>% AUMENTO</t>
  </si>
  <si>
    <t>CON IVA</t>
  </si>
  <si>
    <t>% ut anterior</t>
  </si>
  <si>
    <t>p nvo CON IVA</t>
  </si>
  <si>
    <t>DESCTO</t>
  </si>
  <si>
    <t>BONIF</t>
  </si>
  <si>
    <t>DESCTO NETO</t>
  </si>
  <si>
    <t>SALUD ANIMAL INSECT</t>
  </si>
  <si>
    <t>+ PP</t>
  </si>
  <si>
    <t>+ .50 BONIF</t>
  </si>
  <si>
    <t>- 5%DESCTO</t>
  </si>
  <si>
    <t>TOTAL</t>
  </si>
  <si>
    <t>UT</t>
  </si>
  <si>
    <t>PP</t>
  </si>
  <si>
    <t>TOTAL A PAGAR</t>
  </si>
  <si>
    <t>CADA PZA</t>
  </si>
  <si>
    <t>% UT TOTAL DE P PUBLICO</t>
  </si>
  <si>
    <t>% UT</t>
  </si>
  <si>
    <t>A PAGAR</t>
  </si>
  <si>
    <t>C/U</t>
  </si>
  <si>
    <t>P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</si>
</sst>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8" fillId="0" borderId="0" xfId="0" applyFont="1"/>
    <xf numFmtId="0" fontId="9" fillId="0" borderId="0" xfId="0" applyFont="1"/>
    <xf numFmtId="1" fontId="9" fillId="0" borderId="0" xfId="0" applyNumberFormat="1" applyFont="1"/>
    <xf numFmtId="0" fontId="0" fillId="0" borderId="0" xfId="0" applyFill="1"/>
    <xf numFmtId="1" fontId="0" fillId="0" borderId="0" xfId="0" applyNumberFormat="1" applyFill="1"/>
    <xf numFmtId="0" fontId="1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6" fillId="0" borderId="0" xfId="0" quotePrefix="1" applyFont="1" applyFill="1"/>
    <xf numFmtId="43" fontId="3" fillId="0" borderId="0" xfId="1" applyFont="1" applyFill="1"/>
    <xf numFmtId="43" fontId="0" fillId="0" borderId="0" xfId="1" applyFont="1" applyFill="1"/>
    <xf numFmtId="9" fontId="6" fillId="0" borderId="0" xfId="0" applyNumberFormat="1" applyFont="1" applyFill="1"/>
    <xf numFmtId="0" fontId="2" fillId="0" borderId="0" xfId="0" applyFont="1" applyFill="1"/>
    <xf numFmtId="1" fontId="2" fillId="0" borderId="0" xfId="0" applyNumberFormat="1" applyFont="1" applyFill="1"/>
    <xf numFmtId="43" fontId="8" fillId="0" borderId="0" xfId="1" applyFont="1" applyFill="1"/>
    <xf numFmtId="0" fontId="4" fillId="0" borderId="0" xfId="0" applyFont="1" applyFill="1"/>
    <xf numFmtId="1" fontId="4" fillId="0" borderId="0" xfId="0" applyNumberFormat="1" applyFont="1" applyFill="1"/>
    <xf numFmtId="1" fontId="3" fillId="0" borderId="0" xfId="0" applyNumberFormat="1" applyFont="1" applyFill="1"/>
    <xf numFmtId="44" fontId="6" fillId="0" borderId="0" xfId="2" applyFont="1" applyFill="1"/>
    <xf numFmtId="43" fontId="6" fillId="0" borderId="0" xfId="1" applyFont="1" applyFill="1"/>
    <xf numFmtId="0" fontId="6" fillId="0" borderId="0" xfId="0" applyFont="1" applyFill="1" applyAlignment="1">
      <alignment horizontal="right"/>
    </xf>
    <xf numFmtId="9" fontId="0" fillId="0" borderId="0" xfId="0" applyNumberFormat="1" applyFill="1"/>
    <xf numFmtId="0" fontId="1" fillId="0" borderId="0" xfId="0" quotePrefix="1" applyFont="1" applyFill="1"/>
    <xf numFmtId="0" fontId="9" fillId="2" borderId="0" xfId="0" applyFont="1" applyFill="1"/>
    <xf numFmtId="1" fontId="9" fillId="2" borderId="0" xfId="0" applyNumberFormat="1" applyFont="1" applyFill="1"/>
    <xf numFmtId="0" fontId="1" fillId="2" borderId="0" xfId="0" applyFont="1" applyFill="1"/>
    <xf numFmtId="0" fontId="2" fillId="2" borderId="0" xfId="0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680357</xdr:colOff>
      <xdr:row>72</xdr:row>
      <xdr:rowOff>136071</xdr:rowOff>
    </xdr:from>
    <xdr:to>
      <xdr:col>14</xdr:col>
      <xdr:colOff>200851</xdr:colOff>
      <xdr:row>94</xdr:row>
      <xdr:rowOff>151698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B067BB-C6BE-4024-90AC-120525BB0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5357" y="1406071"/>
          <a:ext cx="7258423" cy="4007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"/>
  <sheetViews>
    <sheetView topLeftCell="C1" zoomScale="70" zoomScaleNormal="70" workbookViewId="0">
      <selection activeCell="W7" sqref="W7"/>
    </sheetView>
  </sheetViews>
  <sheetFormatPr baseColWidth="10" defaultColWidth="6.81640625" defaultRowHeight="14.5" x14ac:dyDescent="0.35"/>
  <cols>
    <col min="1" max="1" width="10.6328125" style="4" bestFit="1" customWidth="1"/>
    <col min="2" max="2" width="13.81640625" style="5" bestFit="1" customWidth="1"/>
    <col min="3" max="3" width="30" style="4" customWidth="1"/>
    <col min="4" max="4" width="16.36328125" style="4" bestFit="1" customWidth="1"/>
    <col min="5" max="5" width="11" style="4" bestFit="1" customWidth="1"/>
    <col min="6" max="6" width="17.26953125" style="4" bestFit="1" customWidth="1"/>
    <col min="7" max="7" width="7" style="4" bestFit="1" customWidth="1"/>
    <col min="8" max="8" width="7.453125" style="4" bestFit="1" customWidth="1"/>
    <col min="9" max="9" width="9.54296875" style="4" bestFit="1" customWidth="1"/>
    <col min="10" max="10" width="11.6328125" style="7" bestFit="1" customWidth="1"/>
    <col min="11" max="11" width="11.36328125" style="8" bestFit="1" customWidth="1"/>
    <col min="12" max="12" width="12.1796875" style="9" bestFit="1" customWidth="1"/>
    <col min="13" max="13" width="19.81640625" style="4" bestFit="1" customWidth="1"/>
    <col min="14" max="14" width="14.26953125" style="4" bestFit="1" customWidth="1"/>
    <col min="15" max="15" width="6.81640625" style="10"/>
    <col min="16" max="16" width="7.6328125" style="10" bestFit="1" customWidth="1"/>
    <col min="17" max="17" width="15.1796875" style="10" bestFit="1" customWidth="1"/>
    <col min="18" max="18" width="5.453125" style="10" customWidth="1"/>
    <col min="19" max="16384" width="6.81640625" style="4"/>
  </cols>
  <sheetData>
    <row r="1" spans="1:21" x14ac:dyDescent="0.35">
      <c r="A1" s="4" t="s">
        <v>0</v>
      </c>
      <c r="B1" s="5" t="s">
        <v>1</v>
      </c>
      <c r="C1" s="4" t="s">
        <v>2</v>
      </c>
      <c r="D1" s="4" t="s">
        <v>9</v>
      </c>
      <c r="E1" s="6" t="s">
        <v>180</v>
      </c>
      <c r="F1" s="4" t="s">
        <v>11</v>
      </c>
      <c r="G1" s="4" t="s">
        <v>12</v>
      </c>
      <c r="H1" s="4" t="s">
        <v>13</v>
      </c>
      <c r="I1" s="4" t="s">
        <v>14</v>
      </c>
      <c r="J1" s="7" t="s">
        <v>181</v>
      </c>
      <c r="K1" s="8" t="s">
        <v>178</v>
      </c>
      <c r="L1" s="9" t="s">
        <v>182</v>
      </c>
      <c r="N1" s="6" t="s">
        <v>179</v>
      </c>
      <c r="O1" s="10" t="s">
        <v>183</v>
      </c>
      <c r="P1" s="10" t="s">
        <v>184</v>
      </c>
      <c r="Q1" s="10" t="s">
        <v>185</v>
      </c>
      <c r="R1" s="11" t="s">
        <v>187</v>
      </c>
      <c r="S1" s="10" t="s">
        <v>14</v>
      </c>
      <c r="T1" s="11" t="s">
        <v>196</v>
      </c>
      <c r="U1" s="28" t="s">
        <v>199</v>
      </c>
    </row>
    <row r="2" spans="1:21" x14ac:dyDescent="0.35">
      <c r="A2" s="4" t="s">
        <v>22</v>
      </c>
      <c r="B2" s="5">
        <v>734448000307</v>
      </c>
      <c r="C2" s="4" t="s">
        <v>23</v>
      </c>
      <c r="D2" s="4">
        <v>177</v>
      </c>
      <c r="E2" s="4">
        <v>177</v>
      </c>
      <c r="F2" s="4">
        <v>177</v>
      </c>
      <c r="G2" s="4">
        <v>0</v>
      </c>
      <c r="H2" s="4">
        <v>0</v>
      </c>
      <c r="I2" s="4">
        <v>67.260000000000005</v>
      </c>
      <c r="J2" s="12">
        <f>100-(I2*100/D2)</f>
        <v>61.999999999999993</v>
      </c>
      <c r="K2" s="8">
        <v>189</v>
      </c>
      <c r="L2" s="9">
        <f>K2</f>
        <v>189</v>
      </c>
      <c r="M2" s="6" t="s">
        <v>175</v>
      </c>
      <c r="N2" s="13">
        <f>100-(D2*100/K2)</f>
        <v>6.3492063492063551</v>
      </c>
      <c r="O2" s="10">
        <v>24</v>
      </c>
      <c r="P2" s="10">
        <v>100</v>
      </c>
      <c r="Q2" s="10">
        <v>62</v>
      </c>
      <c r="R2" s="14">
        <v>0.1</v>
      </c>
      <c r="S2" s="4">
        <f>ROUND(((K2/2)-((K2/2)*0.24)),2)</f>
        <v>71.819999999999993</v>
      </c>
      <c r="T2" s="4">
        <f>100-(S2*100/K2)</f>
        <v>62.000000000000007</v>
      </c>
    </row>
    <row r="3" spans="1:21" x14ac:dyDescent="0.35">
      <c r="A3" s="4" t="s">
        <v>28</v>
      </c>
      <c r="B3" s="5">
        <v>734448060981</v>
      </c>
      <c r="C3" s="4" t="s">
        <v>29</v>
      </c>
      <c r="D3" s="4">
        <v>154</v>
      </c>
      <c r="E3" s="4">
        <v>154</v>
      </c>
      <c r="F3" s="4">
        <v>154</v>
      </c>
      <c r="G3" s="4">
        <v>0</v>
      </c>
      <c r="H3" s="4">
        <v>0</v>
      </c>
      <c r="I3" s="4">
        <v>58.52</v>
      </c>
      <c r="J3" s="12">
        <f t="shared" ref="J3:J58" si="0">100-(I3*100/D3)</f>
        <v>62</v>
      </c>
      <c r="K3" s="8">
        <v>159</v>
      </c>
      <c r="L3" s="9">
        <f t="shared" ref="L3:L58" si="1">K3</f>
        <v>159</v>
      </c>
      <c r="M3" s="6" t="s">
        <v>175</v>
      </c>
      <c r="N3" s="13">
        <f t="shared" ref="N3:N58" si="2">100-(D3*100/K3)</f>
        <v>3.1446540880503164</v>
      </c>
      <c r="O3" s="10">
        <v>24</v>
      </c>
      <c r="P3" s="10">
        <v>100</v>
      </c>
      <c r="Q3" s="10">
        <v>62</v>
      </c>
      <c r="R3" s="14">
        <v>0.1</v>
      </c>
      <c r="S3" s="4">
        <f>ROUND(((K3/2)-((K3/2)*0.24)),2)</f>
        <v>60.42</v>
      </c>
      <c r="T3" s="4">
        <f t="shared" ref="T3:T58" si="3">100-(S3*100/K3)</f>
        <v>62</v>
      </c>
    </row>
    <row r="4" spans="1:21" x14ac:dyDescent="0.35">
      <c r="A4" s="4" t="s">
        <v>31</v>
      </c>
      <c r="B4" s="5">
        <v>734448008600</v>
      </c>
      <c r="C4" s="4" t="s">
        <v>32</v>
      </c>
      <c r="D4" s="4">
        <v>274</v>
      </c>
      <c r="E4" s="4">
        <v>274</v>
      </c>
      <c r="F4" s="4">
        <v>274</v>
      </c>
      <c r="G4" s="4">
        <v>0</v>
      </c>
      <c r="H4" s="4">
        <v>0</v>
      </c>
      <c r="I4" s="4">
        <v>109.6</v>
      </c>
      <c r="J4" s="12">
        <f t="shared" si="0"/>
        <v>60</v>
      </c>
      <c r="K4" s="8">
        <v>282</v>
      </c>
      <c r="L4" s="9">
        <f t="shared" si="1"/>
        <v>282</v>
      </c>
      <c r="M4" s="6" t="s">
        <v>177</v>
      </c>
      <c r="N4" s="13">
        <f t="shared" si="2"/>
        <v>2.8368794326241158</v>
      </c>
      <c r="O4" s="10">
        <v>20</v>
      </c>
      <c r="P4" s="10">
        <v>100</v>
      </c>
      <c r="Q4" s="10">
        <v>60</v>
      </c>
      <c r="R4" s="14">
        <v>0.1</v>
      </c>
      <c r="S4" s="4">
        <f>ROUND(((K4/2)-((K4/2)*0.2)),2)</f>
        <v>112.8</v>
      </c>
      <c r="T4" s="4">
        <f t="shared" si="3"/>
        <v>60</v>
      </c>
    </row>
    <row r="5" spans="1:21" x14ac:dyDescent="0.35">
      <c r="A5" s="4" t="s">
        <v>34</v>
      </c>
      <c r="B5" s="5">
        <v>734448008594</v>
      </c>
      <c r="C5" s="4" t="s">
        <v>35</v>
      </c>
      <c r="D5" s="4">
        <v>183</v>
      </c>
      <c r="E5" s="4">
        <v>183</v>
      </c>
      <c r="F5" s="4">
        <v>183</v>
      </c>
      <c r="G5" s="4">
        <v>0</v>
      </c>
      <c r="H5" s="4">
        <v>0</v>
      </c>
      <c r="I5" s="4">
        <v>73.2</v>
      </c>
      <c r="J5" s="12">
        <f t="shared" si="0"/>
        <v>60</v>
      </c>
      <c r="K5" s="8">
        <v>189</v>
      </c>
      <c r="L5" s="9">
        <f t="shared" si="1"/>
        <v>189</v>
      </c>
      <c r="M5" s="6" t="s">
        <v>177</v>
      </c>
      <c r="N5" s="13">
        <f t="shared" si="2"/>
        <v>3.1746031746031775</v>
      </c>
      <c r="O5" s="10">
        <v>20</v>
      </c>
      <c r="P5" s="10">
        <v>100</v>
      </c>
      <c r="Q5" s="10">
        <v>60</v>
      </c>
      <c r="R5" s="14">
        <v>0.1</v>
      </c>
      <c r="S5" s="4">
        <f t="shared" ref="S5:S10" si="4">ROUND(((K5/2)-((K5/2)*0.2)),2)</f>
        <v>75.599999999999994</v>
      </c>
      <c r="T5" s="4">
        <f t="shared" si="3"/>
        <v>60.000000000000007</v>
      </c>
    </row>
    <row r="6" spans="1:21" x14ac:dyDescent="0.35">
      <c r="A6" s="4" t="s">
        <v>37</v>
      </c>
      <c r="B6" s="5">
        <v>734448009645</v>
      </c>
      <c r="C6" s="4" t="s">
        <v>38</v>
      </c>
      <c r="D6" s="4">
        <v>47</v>
      </c>
      <c r="E6" s="4">
        <v>47</v>
      </c>
      <c r="F6" s="4">
        <v>47</v>
      </c>
      <c r="G6" s="4">
        <v>0</v>
      </c>
      <c r="H6" s="4">
        <v>0</v>
      </c>
      <c r="I6" s="4">
        <v>17.86</v>
      </c>
      <c r="J6" s="12">
        <f t="shared" si="0"/>
        <v>62</v>
      </c>
      <c r="K6" s="8">
        <v>49</v>
      </c>
      <c r="L6" s="9">
        <f t="shared" si="1"/>
        <v>49</v>
      </c>
      <c r="M6" s="6" t="s">
        <v>177</v>
      </c>
      <c r="N6" s="13">
        <f t="shared" si="2"/>
        <v>4.0816326530612201</v>
      </c>
      <c r="O6" s="10">
        <v>20</v>
      </c>
      <c r="P6" s="10">
        <v>100</v>
      </c>
      <c r="Q6" s="10">
        <v>60</v>
      </c>
      <c r="R6" s="14">
        <v>0.1</v>
      </c>
      <c r="S6" s="4">
        <f t="shared" si="4"/>
        <v>19.600000000000001</v>
      </c>
      <c r="T6" s="4">
        <f t="shared" si="3"/>
        <v>59.999999999999993</v>
      </c>
    </row>
    <row r="7" spans="1:21" x14ac:dyDescent="0.35">
      <c r="A7" s="4" t="s">
        <v>40</v>
      </c>
      <c r="B7" s="5">
        <v>734448000215</v>
      </c>
      <c r="C7" s="6" t="s">
        <v>41</v>
      </c>
      <c r="D7" s="4">
        <v>134</v>
      </c>
      <c r="E7" s="4">
        <v>134</v>
      </c>
      <c r="F7" s="4">
        <v>134</v>
      </c>
      <c r="G7" s="4">
        <v>0</v>
      </c>
      <c r="H7" s="4">
        <v>0</v>
      </c>
      <c r="I7" s="4">
        <v>50.92</v>
      </c>
      <c r="J7" s="12">
        <f t="shared" si="0"/>
        <v>62</v>
      </c>
      <c r="K7" s="8">
        <v>139</v>
      </c>
      <c r="L7" s="9">
        <f t="shared" si="1"/>
        <v>139</v>
      </c>
      <c r="M7" s="6" t="s">
        <v>177</v>
      </c>
      <c r="N7" s="13">
        <f t="shared" si="2"/>
        <v>3.5971223021582688</v>
      </c>
      <c r="O7" s="10">
        <v>20</v>
      </c>
      <c r="P7" s="10">
        <v>100</v>
      </c>
      <c r="Q7" s="10">
        <v>60</v>
      </c>
      <c r="R7" s="14">
        <v>0.1</v>
      </c>
      <c r="S7" s="4">
        <f t="shared" si="4"/>
        <v>55.6</v>
      </c>
      <c r="T7" s="4">
        <f t="shared" si="3"/>
        <v>60</v>
      </c>
    </row>
    <row r="8" spans="1:21" x14ac:dyDescent="0.35">
      <c r="A8" s="4" t="s">
        <v>43</v>
      </c>
      <c r="B8" s="5">
        <v>734448000253</v>
      </c>
      <c r="C8" s="6" t="s">
        <v>44</v>
      </c>
      <c r="D8" s="4">
        <v>297</v>
      </c>
      <c r="E8" s="4">
        <v>297</v>
      </c>
      <c r="F8" s="4">
        <v>297</v>
      </c>
      <c r="G8" s="4">
        <v>0</v>
      </c>
      <c r="H8" s="4">
        <v>0</v>
      </c>
      <c r="I8" s="4">
        <v>112.86</v>
      </c>
      <c r="J8" s="12">
        <f t="shared" si="0"/>
        <v>62</v>
      </c>
      <c r="K8" s="8">
        <v>307</v>
      </c>
      <c r="L8" s="9">
        <f t="shared" si="1"/>
        <v>307</v>
      </c>
      <c r="M8" s="6" t="s">
        <v>177</v>
      </c>
      <c r="N8" s="13">
        <f t="shared" si="2"/>
        <v>3.257328990228018</v>
      </c>
      <c r="O8" s="10">
        <v>20</v>
      </c>
      <c r="P8" s="10">
        <v>100</v>
      </c>
      <c r="Q8" s="10">
        <v>60</v>
      </c>
      <c r="R8" s="14">
        <v>0.1</v>
      </c>
      <c r="S8" s="4">
        <f t="shared" si="4"/>
        <v>122.8</v>
      </c>
      <c r="T8" s="4">
        <f t="shared" si="3"/>
        <v>60</v>
      </c>
    </row>
    <row r="9" spans="1:21" x14ac:dyDescent="0.35">
      <c r="A9" s="4" t="s">
        <v>46</v>
      </c>
      <c r="B9" s="5">
        <v>734448000246</v>
      </c>
      <c r="C9" s="4" t="s">
        <v>47</v>
      </c>
      <c r="D9" s="4">
        <v>139</v>
      </c>
      <c r="E9" s="4">
        <v>139</v>
      </c>
      <c r="F9" s="4">
        <v>139</v>
      </c>
      <c r="G9" s="4">
        <v>0</v>
      </c>
      <c r="H9" s="4">
        <v>0</v>
      </c>
      <c r="I9" s="4">
        <v>55.6</v>
      </c>
      <c r="J9" s="12">
        <f t="shared" si="0"/>
        <v>60</v>
      </c>
      <c r="K9" s="8">
        <v>144</v>
      </c>
      <c r="L9" s="9">
        <f t="shared" si="1"/>
        <v>144</v>
      </c>
      <c r="M9" s="6" t="s">
        <v>177</v>
      </c>
      <c r="N9" s="13">
        <f t="shared" si="2"/>
        <v>3.4722222222222285</v>
      </c>
      <c r="O9" s="10">
        <v>20</v>
      </c>
      <c r="P9" s="10">
        <v>100</v>
      </c>
      <c r="Q9" s="10">
        <v>60</v>
      </c>
      <c r="R9" s="14">
        <v>0.1</v>
      </c>
      <c r="S9" s="4">
        <f t="shared" si="4"/>
        <v>57.6</v>
      </c>
      <c r="T9" s="4">
        <f t="shared" si="3"/>
        <v>60</v>
      </c>
    </row>
    <row r="10" spans="1:21" x14ac:dyDescent="0.35">
      <c r="A10" s="4" t="s">
        <v>49</v>
      </c>
      <c r="B10" s="5">
        <v>734448013949</v>
      </c>
      <c r="C10" s="4" t="s">
        <v>50</v>
      </c>
      <c r="D10" s="4">
        <v>129</v>
      </c>
      <c r="E10" s="4">
        <v>129</v>
      </c>
      <c r="F10" s="4">
        <v>129</v>
      </c>
      <c r="G10" s="4">
        <v>0</v>
      </c>
      <c r="H10" s="4">
        <v>0</v>
      </c>
      <c r="I10" s="4">
        <v>51.6</v>
      </c>
      <c r="J10" s="12">
        <f t="shared" si="0"/>
        <v>60</v>
      </c>
      <c r="K10" s="8">
        <v>134</v>
      </c>
      <c r="L10" s="9">
        <f t="shared" si="1"/>
        <v>134</v>
      </c>
      <c r="M10" s="6" t="s">
        <v>177</v>
      </c>
      <c r="N10" s="13">
        <f t="shared" si="2"/>
        <v>3.7313432835820919</v>
      </c>
      <c r="O10" s="10">
        <v>20</v>
      </c>
      <c r="P10" s="10">
        <v>100</v>
      </c>
      <c r="Q10" s="10">
        <v>60</v>
      </c>
      <c r="R10" s="14">
        <v>0.1</v>
      </c>
      <c r="S10" s="4">
        <f t="shared" si="4"/>
        <v>53.6</v>
      </c>
      <c r="T10" s="4">
        <f t="shared" si="3"/>
        <v>60</v>
      </c>
    </row>
    <row r="11" spans="1:21" x14ac:dyDescent="0.35">
      <c r="A11" s="4" t="s">
        <v>52</v>
      </c>
      <c r="B11" s="5">
        <v>7506412700130</v>
      </c>
      <c r="C11" s="4" t="s">
        <v>53</v>
      </c>
      <c r="D11" s="4">
        <v>123</v>
      </c>
      <c r="E11" s="4">
        <v>123</v>
      </c>
      <c r="F11" s="4">
        <v>123</v>
      </c>
      <c r="G11" s="4">
        <v>0</v>
      </c>
      <c r="H11" s="4">
        <v>0</v>
      </c>
      <c r="I11" s="4">
        <v>46.74</v>
      </c>
      <c r="J11" s="12">
        <f t="shared" si="0"/>
        <v>62</v>
      </c>
      <c r="K11" s="8">
        <v>128</v>
      </c>
      <c r="L11" s="9">
        <f t="shared" si="1"/>
        <v>128</v>
      </c>
      <c r="M11" s="6" t="s">
        <v>175</v>
      </c>
      <c r="N11" s="13">
        <f t="shared" si="2"/>
        <v>3.90625</v>
      </c>
      <c r="O11" s="10">
        <v>24</v>
      </c>
      <c r="P11" s="10">
        <v>100</v>
      </c>
      <c r="Q11" s="10">
        <v>62</v>
      </c>
      <c r="R11" s="14">
        <v>0.1</v>
      </c>
      <c r="S11" s="4">
        <f t="shared" ref="S11:S14" si="5">ROUND(((K11/2)-((K11/2)*0.24)),2)</f>
        <v>48.64</v>
      </c>
      <c r="T11" s="4">
        <f t="shared" si="3"/>
        <v>62</v>
      </c>
    </row>
    <row r="12" spans="1:21" x14ac:dyDescent="0.35">
      <c r="A12" s="4" t="s">
        <v>55</v>
      </c>
      <c r="B12" s="5">
        <v>734448060271</v>
      </c>
      <c r="C12" s="4" t="s">
        <v>56</v>
      </c>
      <c r="D12" s="4">
        <v>298</v>
      </c>
      <c r="E12" s="4">
        <v>298</v>
      </c>
      <c r="F12" s="4">
        <v>298</v>
      </c>
      <c r="G12" s="4">
        <v>0</v>
      </c>
      <c r="H12" s="4">
        <v>0</v>
      </c>
      <c r="I12" s="4">
        <v>113.24</v>
      </c>
      <c r="J12" s="12">
        <f t="shared" si="0"/>
        <v>62</v>
      </c>
      <c r="K12" s="8">
        <v>304</v>
      </c>
      <c r="L12" s="9">
        <f t="shared" si="1"/>
        <v>304</v>
      </c>
      <c r="M12" s="6" t="s">
        <v>175</v>
      </c>
      <c r="N12" s="13">
        <f t="shared" si="2"/>
        <v>1.973684210526315</v>
      </c>
      <c r="O12" s="10">
        <v>24</v>
      </c>
      <c r="P12" s="10">
        <v>100</v>
      </c>
      <c r="Q12" s="10">
        <v>62</v>
      </c>
      <c r="R12" s="14">
        <v>0.1</v>
      </c>
      <c r="S12" s="4">
        <f t="shared" si="5"/>
        <v>115.52</v>
      </c>
      <c r="T12" s="4">
        <f t="shared" si="3"/>
        <v>62</v>
      </c>
    </row>
    <row r="13" spans="1:21" x14ac:dyDescent="0.35">
      <c r="A13" s="4" t="s">
        <v>57</v>
      </c>
      <c r="B13" s="5">
        <v>734448060493</v>
      </c>
      <c r="C13" s="4" t="s">
        <v>58</v>
      </c>
      <c r="D13" s="4">
        <v>299</v>
      </c>
      <c r="E13" s="4">
        <v>299</v>
      </c>
      <c r="F13" s="4">
        <v>299</v>
      </c>
      <c r="G13" s="4">
        <v>0</v>
      </c>
      <c r="H13" s="4">
        <v>0</v>
      </c>
      <c r="I13" s="4">
        <v>113.62</v>
      </c>
      <c r="J13" s="12">
        <f t="shared" si="0"/>
        <v>62</v>
      </c>
      <c r="K13" s="8">
        <v>309</v>
      </c>
      <c r="L13" s="9">
        <f t="shared" si="1"/>
        <v>309</v>
      </c>
      <c r="M13" s="6" t="s">
        <v>175</v>
      </c>
      <c r="N13" s="13">
        <f t="shared" si="2"/>
        <v>3.2362459546925635</v>
      </c>
      <c r="O13" s="10">
        <v>24</v>
      </c>
      <c r="P13" s="10">
        <v>100</v>
      </c>
      <c r="Q13" s="10">
        <v>62</v>
      </c>
      <c r="R13" s="14">
        <v>0.1</v>
      </c>
      <c r="S13" s="4">
        <f t="shared" si="5"/>
        <v>117.42</v>
      </c>
      <c r="T13" s="4">
        <f t="shared" si="3"/>
        <v>62</v>
      </c>
    </row>
    <row r="14" spans="1:21" x14ac:dyDescent="0.35">
      <c r="A14" s="4" t="s">
        <v>59</v>
      </c>
      <c r="B14" s="5">
        <v>734448061032</v>
      </c>
      <c r="C14" s="4" t="s">
        <v>60</v>
      </c>
      <c r="D14" s="4">
        <v>189</v>
      </c>
      <c r="E14" s="4">
        <v>189</v>
      </c>
      <c r="F14" s="4">
        <v>189</v>
      </c>
      <c r="G14" s="4">
        <v>0</v>
      </c>
      <c r="H14" s="4">
        <v>0</v>
      </c>
      <c r="I14" s="4">
        <v>71.819999999999993</v>
      </c>
      <c r="J14" s="12">
        <f t="shared" si="0"/>
        <v>62.000000000000007</v>
      </c>
      <c r="K14" s="8">
        <v>197</v>
      </c>
      <c r="L14" s="9">
        <f t="shared" si="1"/>
        <v>197</v>
      </c>
      <c r="M14" s="6" t="s">
        <v>175</v>
      </c>
      <c r="N14" s="13">
        <f t="shared" si="2"/>
        <v>4.0609137055837579</v>
      </c>
      <c r="O14" s="10">
        <v>24</v>
      </c>
      <c r="P14" s="10">
        <v>100</v>
      </c>
      <c r="Q14" s="10">
        <v>62</v>
      </c>
      <c r="R14" s="14">
        <v>0.1</v>
      </c>
      <c r="S14" s="4">
        <f t="shared" si="5"/>
        <v>74.86</v>
      </c>
      <c r="T14" s="4">
        <f t="shared" si="3"/>
        <v>62</v>
      </c>
    </row>
    <row r="15" spans="1:21" x14ac:dyDescent="0.35">
      <c r="A15" s="4" t="s">
        <v>61</v>
      </c>
      <c r="C15" s="4" t="s">
        <v>62</v>
      </c>
      <c r="D15" s="4">
        <v>179</v>
      </c>
      <c r="E15" s="4">
        <v>179</v>
      </c>
      <c r="F15" s="4">
        <v>179</v>
      </c>
      <c r="G15" s="4">
        <v>0</v>
      </c>
      <c r="H15" s="4">
        <v>0</v>
      </c>
      <c r="I15" s="4">
        <v>68.02</v>
      </c>
      <c r="J15" s="12">
        <f t="shared" si="0"/>
        <v>62</v>
      </c>
      <c r="K15" s="8">
        <v>189</v>
      </c>
      <c r="L15" s="9">
        <f t="shared" si="1"/>
        <v>189</v>
      </c>
      <c r="M15" s="6" t="s">
        <v>177</v>
      </c>
      <c r="N15" s="13">
        <f t="shared" si="2"/>
        <v>5.2910052910052912</v>
      </c>
      <c r="O15" s="10">
        <v>20</v>
      </c>
      <c r="P15" s="10">
        <v>100</v>
      </c>
      <c r="Q15" s="10">
        <v>60</v>
      </c>
      <c r="R15" s="14">
        <v>0.1</v>
      </c>
      <c r="S15" s="4">
        <f>ROUND(((K15/2)-((K15/2)*0.2)),2)</f>
        <v>75.599999999999994</v>
      </c>
      <c r="T15" s="4">
        <f t="shared" si="3"/>
        <v>60.000000000000007</v>
      </c>
    </row>
    <row r="16" spans="1:21" x14ac:dyDescent="0.35">
      <c r="A16" s="4" t="s">
        <v>64</v>
      </c>
      <c r="B16" s="5">
        <v>734448000314</v>
      </c>
      <c r="C16" s="4" t="s">
        <v>65</v>
      </c>
      <c r="D16" s="4">
        <v>136</v>
      </c>
      <c r="E16" s="4">
        <v>136</v>
      </c>
      <c r="F16" s="4">
        <v>136</v>
      </c>
      <c r="G16" s="4">
        <v>0</v>
      </c>
      <c r="H16" s="4">
        <v>0</v>
      </c>
      <c r="I16" s="4">
        <v>51.68</v>
      </c>
      <c r="J16" s="12">
        <f t="shared" si="0"/>
        <v>62</v>
      </c>
      <c r="K16" s="8">
        <v>140</v>
      </c>
      <c r="L16" s="9">
        <f t="shared" si="1"/>
        <v>140</v>
      </c>
      <c r="M16" s="6" t="s">
        <v>175</v>
      </c>
      <c r="N16" s="13">
        <f t="shared" si="2"/>
        <v>2.8571428571428612</v>
      </c>
      <c r="O16" s="10">
        <v>24</v>
      </c>
      <c r="P16" s="10">
        <v>100</v>
      </c>
      <c r="Q16" s="10">
        <v>62</v>
      </c>
      <c r="R16" s="14">
        <v>0.1</v>
      </c>
      <c r="S16" s="4">
        <f t="shared" ref="S16:S18" si="6">ROUND(((K16/2)-((K16/2)*0.24)),2)</f>
        <v>53.2</v>
      </c>
      <c r="T16" s="4">
        <f t="shared" si="3"/>
        <v>62</v>
      </c>
    </row>
    <row r="17" spans="1:21" x14ac:dyDescent="0.35">
      <c r="A17" s="4" t="s">
        <v>66</v>
      </c>
      <c r="B17" s="5">
        <v>734448000680</v>
      </c>
      <c r="C17" s="4" t="s">
        <v>67</v>
      </c>
      <c r="D17" s="4">
        <v>1459</v>
      </c>
      <c r="E17" s="4">
        <v>1459</v>
      </c>
      <c r="F17" s="4">
        <v>1459</v>
      </c>
      <c r="G17" s="4">
        <v>0</v>
      </c>
      <c r="H17" s="4">
        <v>0</v>
      </c>
      <c r="I17" s="4">
        <v>554.41999999999996</v>
      </c>
      <c r="J17" s="12">
        <f t="shared" si="0"/>
        <v>62.000000000000007</v>
      </c>
      <c r="K17" s="8">
        <v>1498</v>
      </c>
      <c r="L17" s="9">
        <f t="shared" si="1"/>
        <v>1498</v>
      </c>
      <c r="M17" s="6" t="s">
        <v>175</v>
      </c>
      <c r="N17" s="13">
        <f t="shared" si="2"/>
        <v>2.6034712950600749</v>
      </c>
      <c r="O17" s="10">
        <v>24</v>
      </c>
      <c r="P17" s="10">
        <v>100</v>
      </c>
      <c r="Q17" s="10">
        <v>62</v>
      </c>
      <c r="R17" s="14">
        <v>0.1</v>
      </c>
      <c r="S17" s="4">
        <f t="shared" si="6"/>
        <v>569.24</v>
      </c>
      <c r="T17" s="4">
        <f t="shared" si="3"/>
        <v>62</v>
      </c>
    </row>
    <row r="18" spans="1:21" x14ac:dyDescent="0.35">
      <c r="A18" s="4" t="s">
        <v>68</v>
      </c>
      <c r="B18" s="5">
        <v>734448000642</v>
      </c>
      <c r="C18" s="4" t="s">
        <v>69</v>
      </c>
      <c r="D18" s="4">
        <v>1798</v>
      </c>
      <c r="E18" s="4">
        <v>1798</v>
      </c>
      <c r="F18" s="4">
        <v>1798</v>
      </c>
      <c r="G18" s="4">
        <v>0</v>
      </c>
      <c r="H18" s="4">
        <v>0</v>
      </c>
      <c r="I18" s="4">
        <v>683.24</v>
      </c>
      <c r="J18" s="12">
        <f t="shared" si="0"/>
        <v>62</v>
      </c>
      <c r="K18" s="8">
        <v>1849</v>
      </c>
      <c r="L18" s="9">
        <f t="shared" si="1"/>
        <v>1849</v>
      </c>
      <c r="M18" s="6" t="s">
        <v>175</v>
      </c>
      <c r="N18" s="13">
        <f t="shared" si="2"/>
        <v>2.7582477014602489</v>
      </c>
      <c r="O18" s="10">
        <v>24</v>
      </c>
      <c r="P18" s="10">
        <v>100</v>
      </c>
      <c r="Q18" s="10">
        <v>62</v>
      </c>
      <c r="R18" s="14">
        <v>0.1</v>
      </c>
      <c r="S18" s="4">
        <f t="shared" si="6"/>
        <v>702.62</v>
      </c>
      <c r="T18" s="4">
        <f t="shared" si="3"/>
        <v>62</v>
      </c>
    </row>
    <row r="19" spans="1:21" s="15" customFormat="1" x14ac:dyDescent="0.35">
      <c r="A19" s="15" t="s">
        <v>70</v>
      </c>
      <c r="B19" s="16">
        <v>7503053578005</v>
      </c>
      <c r="C19" s="15" t="s">
        <v>71</v>
      </c>
      <c r="D19" s="15">
        <v>49</v>
      </c>
      <c r="E19" s="15">
        <v>49</v>
      </c>
      <c r="F19" s="15">
        <v>49</v>
      </c>
      <c r="G19" s="15">
        <v>0</v>
      </c>
      <c r="H19" s="15">
        <v>0</v>
      </c>
      <c r="I19" s="15">
        <v>19.600000000000001</v>
      </c>
      <c r="J19" s="12">
        <f t="shared" si="0"/>
        <v>59.999999999999993</v>
      </c>
      <c r="K19" s="8">
        <v>49</v>
      </c>
      <c r="L19" s="9">
        <f t="shared" si="1"/>
        <v>49</v>
      </c>
      <c r="M19" s="15" t="s">
        <v>186</v>
      </c>
      <c r="N19" s="13">
        <f t="shared" si="2"/>
        <v>0</v>
      </c>
      <c r="O19" s="10">
        <v>5</v>
      </c>
      <c r="P19" s="10">
        <v>50</v>
      </c>
      <c r="Q19" s="10">
        <v>36.700000000000003</v>
      </c>
      <c r="R19" s="14">
        <v>0.1</v>
      </c>
      <c r="S19" s="4">
        <f>ROUND((K19-(K19*0.367)),2)</f>
        <v>31.02</v>
      </c>
      <c r="T19" s="4">
        <f t="shared" si="3"/>
        <v>36.693877551020407</v>
      </c>
      <c r="U19" s="29">
        <f>ROUND((K19-(K19*0.167)),2)</f>
        <v>40.82</v>
      </c>
    </row>
    <row r="20" spans="1:21" s="15" customFormat="1" x14ac:dyDescent="0.35">
      <c r="A20" s="15" t="s">
        <v>72</v>
      </c>
      <c r="B20" s="16">
        <v>7503053578012</v>
      </c>
      <c r="C20" s="15" t="s">
        <v>73</v>
      </c>
      <c r="D20" s="15">
        <v>94</v>
      </c>
      <c r="E20" s="15">
        <v>94</v>
      </c>
      <c r="F20" s="15">
        <v>94</v>
      </c>
      <c r="G20" s="15">
        <v>0</v>
      </c>
      <c r="H20" s="15">
        <v>0</v>
      </c>
      <c r="I20" s="15">
        <v>37.6</v>
      </c>
      <c r="J20" s="12">
        <f t="shared" si="0"/>
        <v>60</v>
      </c>
      <c r="K20" s="8">
        <v>94</v>
      </c>
      <c r="L20" s="9">
        <f t="shared" si="1"/>
        <v>94</v>
      </c>
      <c r="M20" s="15" t="s">
        <v>186</v>
      </c>
      <c r="N20" s="13">
        <f t="shared" si="2"/>
        <v>0</v>
      </c>
      <c r="O20" s="10">
        <v>5</v>
      </c>
      <c r="P20" s="10">
        <v>50</v>
      </c>
      <c r="Q20" s="10">
        <v>36.700000000000003</v>
      </c>
      <c r="R20" s="14">
        <v>0.1</v>
      </c>
      <c r="S20" s="4">
        <f>ROUND((K20-(K20*0.367)),2)</f>
        <v>59.5</v>
      </c>
      <c r="T20" s="4">
        <f t="shared" ref="T20:T22" si="7">100-(S20*100/K20)</f>
        <v>36.702127659574465</v>
      </c>
      <c r="U20" s="29">
        <f>ROUND((K20-(K20*0.167)),2)</f>
        <v>78.3</v>
      </c>
    </row>
    <row r="21" spans="1:21" s="15" customFormat="1" x14ac:dyDescent="0.35">
      <c r="A21" s="15" t="s">
        <v>75</v>
      </c>
      <c r="B21" s="16">
        <v>7503053578081</v>
      </c>
      <c r="C21" s="15" t="s">
        <v>76</v>
      </c>
      <c r="D21" s="15">
        <v>929</v>
      </c>
      <c r="E21" s="15">
        <v>929</v>
      </c>
      <c r="F21" s="15">
        <v>929</v>
      </c>
      <c r="G21" s="15">
        <v>0</v>
      </c>
      <c r="H21" s="15">
        <v>0</v>
      </c>
      <c r="I21" s="15">
        <v>371.6</v>
      </c>
      <c r="J21" s="12">
        <f t="shared" si="0"/>
        <v>60</v>
      </c>
      <c r="K21" s="8">
        <v>929</v>
      </c>
      <c r="L21" s="9">
        <f t="shared" si="1"/>
        <v>929</v>
      </c>
      <c r="M21" s="15" t="s">
        <v>186</v>
      </c>
      <c r="N21" s="13">
        <f t="shared" si="2"/>
        <v>0</v>
      </c>
      <c r="O21" s="10">
        <v>5</v>
      </c>
      <c r="P21" s="10">
        <v>50</v>
      </c>
      <c r="Q21" s="10">
        <v>36.700000000000003</v>
      </c>
      <c r="R21" s="14">
        <v>0.1</v>
      </c>
      <c r="S21" s="4">
        <f>ROUND((K21-(K21*0.367)),2)</f>
        <v>588.05999999999995</v>
      </c>
      <c r="T21" s="4">
        <f t="shared" si="7"/>
        <v>36.699677072120565</v>
      </c>
      <c r="U21" s="29">
        <f>ROUND((K21-(K21*0.167)),2)</f>
        <v>773.86</v>
      </c>
    </row>
    <row r="22" spans="1:21" s="15" customFormat="1" x14ac:dyDescent="0.35">
      <c r="A22" s="15" t="s">
        <v>78</v>
      </c>
      <c r="B22" s="16">
        <v>7503053578036</v>
      </c>
      <c r="C22" s="15" t="s">
        <v>79</v>
      </c>
      <c r="D22" s="15">
        <v>85.34</v>
      </c>
      <c r="E22" s="15">
        <f>D22*1.16</f>
        <v>98.994399999999999</v>
      </c>
      <c r="F22" s="15">
        <v>85.34</v>
      </c>
      <c r="G22" s="15">
        <v>16</v>
      </c>
      <c r="H22" s="15">
        <v>0</v>
      </c>
      <c r="I22" s="15">
        <v>34.14</v>
      </c>
      <c r="J22" s="12">
        <f t="shared" si="0"/>
        <v>59.995312866182331</v>
      </c>
      <c r="K22" s="8">
        <v>99</v>
      </c>
      <c r="L22" s="17">
        <f>K22*1.16</f>
        <v>114.83999999999999</v>
      </c>
      <c r="M22" s="15" t="s">
        <v>186</v>
      </c>
      <c r="N22" s="13">
        <f t="shared" si="2"/>
        <v>13.797979797979792</v>
      </c>
      <c r="O22" s="10">
        <v>5</v>
      </c>
      <c r="P22" s="10">
        <v>50</v>
      </c>
      <c r="Q22" s="10">
        <v>36.700000000000003</v>
      </c>
      <c r="R22" s="14">
        <v>0.1</v>
      </c>
      <c r="S22" s="4">
        <f>ROUND((K22-(K22*0.367)),2)</f>
        <v>62.67</v>
      </c>
      <c r="T22" s="4">
        <f t="shared" si="7"/>
        <v>36.696969696969695</v>
      </c>
      <c r="U22" s="29">
        <f>ROUND((K22-(K22*0.167)),2)</f>
        <v>82.47</v>
      </c>
    </row>
    <row r="23" spans="1:21" x14ac:dyDescent="0.35">
      <c r="A23" s="4" t="s">
        <v>80</v>
      </c>
      <c r="B23" s="5">
        <v>734448060776</v>
      </c>
      <c r="C23" s="4" t="s">
        <v>81</v>
      </c>
      <c r="D23" s="4">
        <v>169</v>
      </c>
      <c r="E23" s="4">
        <v>169</v>
      </c>
      <c r="F23" s="4">
        <v>169</v>
      </c>
      <c r="G23" s="4">
        <v>0</v>
      </c>
      <c r="H23" s="4">
        <v>0</v>
      </c>
      <c r="I23" s="4">
        <v>64.22</v>
      </c>
      <c r="J23" s="12">
        <f t="shared" si="0"/>
        <v>62</v>
      </c>
      <c r="K23" s="8">
        <v>173</v>
      </c>
      <c r="L23" s="9">
        <f t="shared" si="1"/>
        <v>173</v>
      </c>
      <c r="M23" s="6" t="s">
        <v>175</v>
      </c>
      <c r="N23" s="13">
        <f t="shared" si="2"/>
        <v>2.3121387283237027</v>
      </c>
      <c r="O23" s="10">
        <v>24</v>
      </c>
      <c r="P23" s="10">
        <v>100</v>
      </c>
      <c r="Q23" s="10">
        <v>62</v>
      </c>
      <c r="R23" s="14">
        <v>0.1</v>
      </c>
      <c r="S23" s="4">
        <f t="shared" ref="S23:S27" si="8">ROUND(((K23/2)-((K23/2)*0.24)),2)</f>
        <v>65.739999999999995</v>
      </c>
      <c r="T23" s="4">
        <f t="shared" si="3"/>
        <v>62.000000000000007</v>
      </c>
    </row>
    <row r="24" spans="1:21" x14ac:dyDescent="0.35">
      <c r="A24" s="4" t="s">
        <v>82</v>
      </c>
      <c r="B24" s="5">
        <v>734448060769</v>
      </c>
      <c r="C24" s="4" t="s">
        <v>83</v>
      </c>
      <c r="D24" s="4">
        <v>209</v>
      </c>
      <c r="E24" s="4">
        <v>209</v>
      </c>
      <c r="F24" s="4">
        <v>209</v>
      </c>
      <c r="G24" s="4">
        <v>0</v>
      </c>
      <c r="H24" s="4">
        <v>0</v>
      </c>
      <c r="I24" s="4">
        <v>79.42</v>
      </c>
      <c r="J24" s="12">
        <f t="shared" si="0"/>
        <v>62</v>
      </c>
      <c r="K24" s="8">
        <v>214</v>
      </c>
      <c r="L24" s="9">
        <f t="shared" si="1"/>
        <v>214</v>
      </c>
      <c r="M24" s="6" t="s">
        <v>175</v>
      </c>
      <c r="N24" s="13">
        <f t="shared" si="2"/>
        <v>2.3364485981308434</v>
      </c>
      <c r="O24" s="10">
        <v>24</v>
      </c>
      <c r="P24" s="10">
        <v>100</v>
      </c>
      <c r="Q24" s="10">
        <v>62</v>
      </c>
      <c r="R24" s="14">
        <v>0.1</v>
      </c>
      <c r="S24" s="4">
        <f t="shared" si="8"/>
        <v>81.319999999999993</v>
      </c>
      <c r="T24" s="4">
        <f t="shared" si="3"/>
        <v>62.000000000000007</v>
      </c>
    </row>
    <row r="25" spans="1:21" x14ac:dyDescent="0.35">
      <c r="A25" s="4" t="s">
        <v>84</v>
      </c>
      <c r="B25" s="5">
        <v>734448000338</v>
      </c>
      <c r="C25" s="4" t="s">
        <v>85</v>
      </c>
      <c r="D25" s="4">
        <v>155</v>
      </c>
      <c r="E25" s="4">
        <v>155</v>
      </c>
      <c r="F25" s="4">
        <v>155</v>
      </c>
      <c r="G25" s="4">
        <v>0</v>
      </c>
      <c r="H25" s="4">
        <v>0</v>
      </c>
      <c r="I25" s="4">
        <v>58.9</v>
      </c>
      <c r="J25" s="12">
        <f t="shared" si="0"/>
        <v>62</v>
      </c>
      <c r="K25" s="8">
        <v>159</v>
      </c>
      <c r="L25" s="9">
        <f t="shared" si="1"/>
        <v>159</v>
      </c>
      <c r="M25" s="6" t="s">
        <v>175</v>
      </c>
      <c r="N25" s="13">
        <f t="shared" si="2"/>
        <v>2.5157232704402475</v>
      </c>
      <c r="O25" s="10">
        <v>24</v>
      </c>
      <c r="P25" s="10">
        <v>100</v>
      </c>
      <c r="Q25" s="10">
        <v>62</v>
      </c>
      <c r="R25" s="14">
        <v>0.1</v>
      </c>
      <c r="S25" s="4">
        <f t="shared" si="8"/>
        <v>60.42</v>
      </c>
      <c r="T25" s="4">
        <f t="shared" si="3"/>
        <v>62</v>
      </c>
    </row>
    <row r="26" spans="1:21" x14ac:dyDescent="0.35">
      <c r="A26" s="4" t="s">
        <v>86</v>
      </c>
      <c r="B26" s="5">
        <v>734448000574</v>
      </c>
      <c r="C26" s="4" t="s">
        <v>87</v>
      </c>
      <c r="D26" s="4">
        <v>359</v>
      </c>
      <c r="E26" s="4">
        <v>359</v>
      </c>
      <c r="F26" s="4">
        <v>359</v>
      </c>
      <c r="G26" s="4">
        <v>0</v>
      </c>
      <c r="H26" s="4">
        <v>0</v>
      </c>
      <c r="I26" s="4">
        <v>136.41999999999999</v>
      </c>
      <c r="J26" s="12">
        <f t="shared" si="0"/>
        <v>62.000000000000007</v>
      </c>
      <c r="K26" s="8">
        <v>367</v>
      </c>
      <c r="L26" s="9">
        <f t="shared" si="1"/>
        <v>367</v>
      </c>
      <c r="M26" s="6" t="s">
        <v>175</v>
      </c>
      <c r="N26" s="13">
        <f t="shared" si="2"/>
        <v>2.1798365122615735</v>
      </c>
      <c r="O26" s="10">
        <v>24</v>
      </c>
      <c r="P26" s="10">
        <v>100</v>
      </c>
      <c r="Q26" s="10">
        <v>62</v>
      </c>
      <c r="R26" s="14">
        <v>0.1</v>
      </c>
      <c r="S26" s="4">
        <f t="shared" si="8"/>
        <v>139.46</v>
      </c>
      <c r="T26" s="4">
        <f t="shared" si="3"/>
        <v>62</v>
      </c>
    </row>
    <row r="27" spans="1:21" s="18" customFormat="1" x14ac:dyDescent="0.35">
      <c r="A27" s="18" t="s">
        <v>89</v>
      </c>
      <c r="B27" s="19">
        <v>734448000772</v>
      </c>
      <c r="C27" s="18" t="s">
        <v>90</v>
      </c>
      <c r="D27" s="18">
        <v>162.93</v>
      </c>
      <c r="E27" s="15">
        <f>D27*1.16</f>
        <v>188.99879999999999</v>
      </c>
      <c r="F27" s="18">
        <v>162.93</v>
      </c>
      <c r="G27" s="18">
        <v>16</v>
      </c>
      <c r="H27" s="18">
        <v>0</v>
      </c>
      <c r="I27" s="18">
        <v>61.92</v>
      </c>
      <c r="J27" s="12">
        <f t="shared" si="0"/>
        <v>61.995949180629722</v>
      </c>
      <c r="K27" s="10">
        <v>170.69</v>
      </c>
      <c r="L27" s="17">
        <f>K27*1.16</f>
        <v>198.00039999999998</v>
      </c>
      <c r="M27" s="15" t="s">
        <v>175</v>
      </c>
      <c r="N27" s="13">
        <f t="shared" si="2"/>
        <v>4.546253441912242</v>
      </c>
      <c r="O27" s="10">
        <v>24</v>
      </c>
      <c r="P27" s="10">
        <v>100</v>
      </c>
      <c r="Q27" s="10">
        <v>62</v>
      </c>
      <c r="R27" s="14">
        <v>0.1</v>
      </c>
      <c r="S27" s="4">
        <f t="shared" si="8"/>
        <v>64.86</v>
      </c>
      <c r="T27" s="4">
        <f t="shared" si="3"/>
        <v>62.001288886285074</v>
      </c>
    </row>
    <row r="28" spans="1:21" s="7" customFormat="1" x14ac:dyDescent="0.35">
      <c r="A28" s="7" t="s">
        <v>92</v>
      </c>
      <c r="B28" s="20"/>
      <c r="C28" s="7" t="s">
        <v>93</v>
      </c>
      <c r="D28" s="7">
        <v>609</v>
      </c>
      <c r="E28" s="7">
        <v>609</v>
      </c>
      <c r="F28" s="7">
        <v>609</v>
      </c>
      <c r="G28" s="7">
        <v>0</v>
      </c>
      <c r="H28" s="7">
        <v>0</v>
      </c>
      <c r="I28" s="7">
        <v>231.42</v>
      </c>
      <c r="J28" s="12">
        <f t="shared" si="0"/>
        <v>62</v>
      </c>
      <c r="K28" s="10">
        <v>622</v>
      </c>
      <c r="L28" s="9">
        <f t="shared" si="1"/>
        <v>622</v>
      </c>
      <c r="M28" s="6" t="s">
        <v>177</v>
      </c>
      <c r="N28" s="13">
        <f t="shared" si="2"/>
        <v>2.0900321543408324</v>
      </c>
      <c r="O28" s="10">
        <v>20</v>
      </c>
      <c r="P28" s="10">
        <v>100</v>
      </c>
      <c r="Q28" s="10">
        <v>60</v>
      </c>
      <c r="R28" s="14">
        <v>0.1</v>
      </c>
      <c r="S28" s="4">
        <f t="shared" ref="S28:S31" si="9">ROUND(((K28/2)-((K28/2)*0.2)),2)</f>
        <v>248.8</v>
      </c>
      <c r="T28" s="4">
        <f t="shared" si="3"/>
        <v>60</v>
      </c>
    </row>
    <row r="29" spans="1:21" s="7" customFormat="1" x14ac:dyDescent="0.35">
      <c r="A29" s="7" t="s">
        <v>95</v>
      </c>
      <c r="B29" s="20">
        <v>734448010399</v>
      </c>
      <c r="C29" s="7" t="s">
        <v>96</v>
      </c>
      <c r="D29" s="7">
        <v>247</v>
      </c>
      <c r="E29" s="7">
        <v>247</v>
      </c>
      <c r="F29" s="7">
        <v>247</v>
      </c>
      <c r="G29" s="7">
        <v>0</v>
      </c>
      <c r="H29" s="7">
        <v>0</v>
      </c>
      <c r="I29" s="7">
        <v>86.45</v>
      </c>
      <c r="J29" s="12">
        <f t="shared" si="0"/>
        <v>65</v>
      </c>
      <c r="K29" s="10">
        <v>255</v>
      </c>
      <c r="L29" s="9">
        <f t="shared" si="1"/>
        <v>255</v>
      </c>
      <c r="M29" s="6" t="s">
        <v>177</v>
      </c>
      <c r="N29" s="13">
        <f t="shared" si="2"/>
        <v>3.1372549019607874</v>
      </c>
      <c r="O29" s="10">
        <v>20</v>
      </c>
      <c r="P29" s="10">
        <v>100</v>
      </c>
      <c r="Q29" s="10">
        <v>60</v>
      </c>
      <c r="R29" s="14">
        <v>0.1</v>
      </c>
      <c r="S29" s="4">
        <f t="shared" si="9"/>
        <v>102</v>
      </c>
      <c r="T29" s="4">
        <f t="shared" si="3"/>
        <v>60</v>
      </c>
    </row>
    <row r="30" spans="1:21" s="7" customFormat="1" x14ac:dyDescent="0.35">
      <c r="A30" s="7" t="s">
        <v>98</v>
      </c>
      <c r="B30" s="20">
        <v>734448013970</v>
      </c>
      <c r="C30" s="7" t="s">
        <v>99</v>
      </c>
      <c r="D30" s="7">
        <v>289</v>
      </c>
      <c r="E30" s="7">
        <v>289</v>
      </c>
      <c r="F30" s="7">
        <v>289</v>
      </c>
      <c r="G30" s="7">
        <v>0</v>
      </c>
      <c r="H30" s="7">
        <v>0</v>
      </c>
      <c r="I30" s="7">
        <v>101.15</v>
      </c>
      <c r="J30" s="12">
        <f t="shared" si="0"/>
        <v>65</v>
      </c>
      <c r="K30" s="10">
        <v>298</v>
      </c>
      <c r="L30" s="9">
        <f t="shared" si="1"/>
        <v>298</v>
      </c>
      <c r="M30" s="6" t="s">
        <v>177</v>
      </c>
      <c r="N30" s="13">
        <f t="shared" si="2"/>
        <v>3.0201342281879135</v>
      </c>
      <c r="O30" s="10">
        <v>20</v>
      </c>
      <c r="P30" s="10">
        <v>100</v>
      </c>
      <c r="Q30" s="10">
        <v>60</v>
      </c>
      <c r="R30" s="14">
        <v>0.1</v>
      </c>
      <c r="S30" s="4">
        <f t="shared" si="9"/>
        <v>119.2</v>
      </c>
      <c r="T30" s="4">
        <f t="shared" si="3"/>
        <v>60</v>
      </c>
    </row>
    <row r="31" spans="1:21" s="7" customFormat="1" x14ac:dyDescent="0.35">
      <c r="A31" s="7" t="s">
        <v>101</v>
      </c>
      <c r="B31" s="20">
        <v>734448061056</v>
      </c>
      <c r="C31" s="7" t="s">
        <v>102</v>
      </c>
      <c r="D31" s="7">
        <v>939</v>
      </c>
      <c r="E31" s="7">
        <v>939</v>
      </c>
      <c r="F31" s="7">
        <v>939</v>
      </c>
      <c r="G31" s="7">
        <v>0</v>
      </c>
      <c r="H31" s="7">
        <v>0</v>
      </c>
      <c r="I31" s="7">
        <v>375.6</v>
      </c>
      <c r="J31" s="12">
        <f t="shared" si="0"/>
        <v>60</v>
      </c>
      <c r="K31" s="10">
        <v>967</v>
      </c>
      <c r="L31" s="9">
        <f t="shared" si="1"/>
        <v>967</v>
      </c>
      <c r="M31" s="6" t="s">
        <v>177</v>
      </c>
      <c r="N31" s="13">
        <f t="shared" si="2"/>
        <v>2.8955532574974114</v>
      </c>
      <c r="O31" s="10">
        <v>20</v>
      </c>
      <c r="P31" s="10">
        <v>100</v>
      </c>
      <c r="Q31" s="10">
        <v>60</v>
      </c>
      <c r="R31" s="14">
        <v>0.1</v>
      </c>
      <c r="S31" s="4">
        <f t="shared" si="9"/>
        <v>386.8</v>
      </c>
      <c r="T31" s="4">
        <f t="shared" si="3"/>
        <v>60</v>
      </c>
    </row>
    <row r="32" spans="1:21" x14ac:dyDescent="0.35">
      <c r="A32" s="4" t="s">
        <v>104</v>
      </c>
      <c r="B32" s="5">
        <v>734448061445</v>
      </c>
      <c r="C32" s="4" t="s">
        <v>105</v>
      </c>
      <c r="D32" s="4">
        <v>99</v>
      </c>
      <c r="E32" s="4">
        <v>99</v>
      </c>
      <c r="F32" s="4">
        <v>99</v>
      </c>
      <c r="G32" s="4">
        <v>0</v>
      </c>
      <c r="H32" s="4">
        <v>0</v>
      </c>
      <c r="I32" s="4">
        <v>37.619999999999997</v>
      </c>
      <c r="J32" s="12">
        <f t="shared" si="0"/>
        <v>62.000000000000007</v>
      </c>
      <c r="K32" s="8">
        <v>107</v>
      </c>
      <c r="L32" s="9">
        <f t="shared" si="1"/>
        <v>107</v>
      </c>
      <c r="M32" s="6" t="s">
        <v>176</v>
      </c>
      <c r="N32" s="13">
        <f t="shared" si="2"/>
        <v>7.476635514018696</v>
      </c>
      <c r="O32" s="10">
        <v>24</v>
      </c>
      <c r="P32" s="10">
        <v>100</v>
      </c>
      <c r="Q32" s="10">
        <v>62</v>
      </c>
      <c r="R32" s="14">
        <v>0.1</v>
      </c>
      <c r="S32" s="4">
        <f t="shared" ref="S32:S34" si="10">ROUND(((K32/2)-((K32/2)*0.24)),2)</f>
        <v>40.659999999999997</v>
      </c>
      <c r="T32" s="4">
        <f t="shared" si="3"/>
        <v>62.000000000000007</v>
      </c>
    </row>
    <row r="33" spans="1:20" x14ac:dyDescent="0.35">
      <c r="A33" s="4" t="s">
        <v>106</v>
      </c>
      <c r="B33" s="5">
        <v>7506412700109</v>
      </c>
      <c r="C33" s="4" t="s">
        <v>107</v>
      </c>
      <c r="D33" s="4">
        <v>127</v>
      </c>
      <c r="E33" s="4">
        <v>127</v>
      </c>
      <c r="F33" s="4">
        <v>127</v>
      </c>
      <c r="G33" s="4">
        <v>0</v>
      </c>
      <c r="H33" s="4">
        <v>0</v>
      </c>
      <c r="I33" s="4">
        <v>48.26</v>
      </c>
      <c r="J33" s="12">
        <f t="shared" si="0"/>
        <v>62</v>
      </c>
      <c r="K33" s="8">
        <v>138</v>
      </c>
      <c r="L33" s="9">
        <f t="shared" si="1"/>
        <v>138</v>
      </c>
      <c r="M33" s="6" t="s">
        <v>175</v>
      </c>
      <c r="N33" s="13">
        <f t="shared" si="2"/>
        <v>7.9710144927536248</v>
      </c>
      <c r="O33" s="10">
        <v>24</v>
      </c>
      <c r="P33" s="10">
        <v>100</v>
      </c>
      <c r="Q33" s="10">
        <v>62</v>
      </c>
      <c r="R33" s="14">
        <v>0.1</v>
      </c>
      <c r="S33" s="4">
        <f t="shared" si="10"/>
        <v>52.44</v>
      </c>
      <c r="T33" s="4">
        <f t="shared" si="3"/>
        <v>62</v>
      </c>
    </row>
    <row r="34" spans="1:20" x14ac:dyDescent="0.35">
      <c r="A34" s="4" t="s">
        <v>109</v>
      </c>
      <c r="B34" s="5">
        <v>734448060806</v>
      </c>
      <c r="C34" s="4" t="s">
        <v>110</v>
      </c>
      <c r="D34" s="4">
        <v>206</v>
      </c>
      <c r="E34" s="4">
        <v>206</v>
      </c>
      <c r="F34" s="4">
        <v>206</v>
      </c>
      <c r="G34" s="4">
        <v>0</v>
      </c>
      <c r="H34" s="4">
        <v>0</v>
      </c>
      <c r="I34" s="4">
        <v>78.28</v>
      </c>
      <c r="J34" s="12">
        <f t="shared" si="0"/>
        <v>62</v>
      </c>
      <c r="K34" s="8">
        <v>218</v>
      </c>
      <c r="L34" s="9">
        <f t="shared" si="1"/>
        <v>218</v>
      </c>
      <c r="M34" s="6" t="s">
        <v>175</v>
      </c>
      <c r="N34" s="13">
        <f t="shared" si="2"/>
        <v>5.5045871559633071</v>
      </c>
      <c r="O34" s="10">
        <v>24</v>
      </c>
      <c r="P34" s="10">
        <v>100</v>
      </c>
      <c r="Q34" s="10">
        <v>62</v>
      </c>
      <c r="R34" s="14">
        <v>0.1</v>
      </c>
      <c r="S34" s="4">
        <f t="shared" si="10"/>
        <v>82.84</v>
      </c>
      <c r="T34" s="4">
        <f t="shared" si="3"/>
        <v>62</v>
      </c>
    </row>
    <row r="35" spans="1:20" s="7" customFormat="1" x14ac:dyDescent="0.35">
      <c r="A35" s="7" t="s">
        <v>111</v>
      </c>
      <c r="B35" s="20">
        <v>734448011839</v>
      </c>
      <c r="C35" s="7" t="s">
        <v>112</v>
      </c>
      <c r="D35" s="7">
        <v>317</v>
      </c>
      <c r="E35" s="7">
        <v>317</v>
      </c>
      <c r="F35" s="7">
        <v>317</v>
      </c>
      <c r="G35" s="7">
        <v>0</v>
      </c>
      <c r="H35" s="7">
        <v>0</v>
      </c>
      <c r="I35" s="7">
        <v>120.46</v>
      </c>
      <c r="J35" s="12">
        <f t="shared" si="0"/>
        <v>62</v>
      </c>
      <c r="K35" s="8">
        <v>327</v>
      </c>
      <c r="L35" s="9">
        <f t="shared" si="1"/>
        <v>327</v>
      </c>
      <c r="M35" s="6" t="s">
        <v>177</v>
      </c>
      <c r="N35" s="13">
        <f t="shared" si="2"/>
        <v>3.0581039755351611</v>
      </c>
      <c r="O35" s="10">
        <v>20</v>
      </c>
      <c r="P35" s="10">
        <v>100</v>
      </c>
      <c r="Q35" s="10">
        <v>60</v>
      </c>
      <c r="R35" s="14">
        <v>0.1</v>
      </c>
      <c r="S35" s="4">
        <f t="shared" ref="S35:S36" si="11">ROUND(((K35/2)-((K35/2)*0.2)),2)</f>
        <v>130.80000000000001</v>
      </c>
      <c r="T35" s="4">
        <f t="shared" si="3"/>
        <v>59.999999999999993</v>
      </c>
    </row>
    <row r="36" spans="1:20" s="7" customFormat="1" x14ac:dyDescent="0.35">
      <c r="A36" s="7" t="s">
        <v>115</v>
      </c>
      <c r="B36" s="20">
        <v>734448060936</v>
      </c>
      <c r="C36" s="7" t="s">
        <v>116</v>
      </c>
      <c r="D36" s="7">
        <v>618</v>
      </c>
      <c r="E36" s="7">
        <v>618</v>
      </c>
      <c r="F36" s="7">
        <v>618</v>
      </c>
      <c r="G36" s="7">
        <v>0</v>
      </c>
      <c r="H36" s="7">
        <v>0</v>
      </c>
      <c r="I36" s="7">
        <v>234.84</v>
      </c>
      <c r="J36" s="12">
        <f t="shared" si="0"/>
        <v>62</v>
      </c>
      <c r="K36" s="8">
        <v>638</v>
      </c>
      <c r="L36" s="9">
        <f t="shared" si="1"/>
        <v>638</v>
      </c>
      <c r="M36" s="6" t="s">
        <v>177</v>
      </c>
      <c r="N36" s="13">
        <f t="shared" si="2"/>
        <v>3.1347962382445189</v>
      </c>
      <c r="O36" s="10">
        <v>20</v>
      </c>
      <c r="P36" s="10">
        <v>100</v>
      </c>
      <c r="Q36" s="10">
        <v>60</v>
      </c>
      <c r="R36" s="14">
        <v>0.1</v>
      </c>
      <c r="S36" s="4">
        <f t="shared" si="11"/>
        <v>255.2</v>
      </c>
      <c r="T36" s="4">
        <f t="shared" si="3"/>
        <v>60</v>
      </c>
    </row>
    <row r="37" spans="1:20" s="7" customFormat="1" x14ac:dyDescent="0.35">
      <c r="A37" s="7" t="s">
        <v>119</v>
      </c>
      <c r="B37" s="20">
        <v>734448061049</v>
      </c>
      <c r="C37" s="7" t="s">
        <v>120</v>
      </c>
      <c r="D37" s="7">
        <v>78</v>
      </c>
      <c r="E37" s="7">
        <v>78</v>
      </c>
      <c r="F37" s="7">
        <v>78</v>
      </c>
      <c r="G37" s="7">
        <v>0</v>
      </c>
      <c r="H37" s="7">
        <v>0</v>
      </c>
      <c r="I37" s="7">
        <v>29.64</v>
      </c>
      <c r="J37" s="12">
        <f t="shared" si="0"/>
        <v>62</v>
      </c>
      <c r="K37" s="10">
        <v>81</v>
      </c>
      <c r="L37" s="9">
        <f t="shared" si="1"/>
        <v>81</v>
      </c>
      <c r="M37" s="6" t="s">
        <v>175</v>
      </c>
      <c r="N37" s="13">
        <f t="shared" si="2"/>
        <v>3.7037037037037095</v>
      </c>
      <c r="O37" s="10">
        <v>24</v>
      </c>
      <c r="P37" s="10">
        <v>100</v>
      </c>
      <c r="Q37" s="10">
        <v>62</v>
      </c>
      <c r="R37" s="14">
        <v>0.1</v>
      </c>
      <c r="S37" s="4">
        <f t="shared" ref="S37:S41" si="12">ROUND(((K37/2)-((K37/2)*0.24)),2)</f>
        <v>30.78</v>
      </c>
      <c r="T37" s="4">
        <f t="shared" si="3"/>
        <v>62</v>
      </c>
    </row>
    <row r="38" spans="1:20" s="7" customFormat="1" x14ac:dyDescent="0.35">
      <c r="A38" s="7" t="s">
        <v>121</v>
      </c>
      <c r="B38" s="20">
        <v>734448060486</v>
      </c>
      <c r="C38" s="7" t="s">
        <v>122</v>
      </c>
      <c r="D38" s="7">
        <v>164</v>
      </c>
      <c r="E38" s="7">
        <v>164</v>
      </c>
      <c r="F38" s="7">
        <v>164</v>
      </c>
      <c r="G38" s="7">
        <v>0</v>
      </c>
      <c r="H38" s="7">
        <v>0</v>
      </c>
      <c r="I38" s="7">
        <v>62.32</v>
      </c>
      <c r="J38" s="12">
        <f t="shared" si="0"/>
        <v>62</v>
      </c>
      <c r="K38" s="10">
        <v>169</v>
      </c>
      <c r="L38" s="9">
        <f t="shared" si="1"/>
        <v>169</v>
      </c>
      <c r="M38" s="6" t="s">
        <v>175</v>
      </c>
      <c r="N38" s="13">
        <f t="shared" si="2"/>
        <v>2.958579881656803</v>
      </c>
      <c r="O38" s="10">
        <v>24</v>
      </c>
      <c r="P38" s="10">
        <v>100</v>
      </c>
      <c r="Q38" s="10">
        <v>62</v>
      </c>
      <c r="R38" s="14">
        <v>0.1</v>
      </c>
      <c r="S38" s="4">
        <f t="shared" si="12"/>
        <v>64.22</v>
      </c>
      <c r="T38" s="4">
        <f t="shared" si="3"/>
        <v>62</v>
      </c>
    </row>
    <row r="39" spans="1:20" s="7" customFormat="1" x14ac:dyDescent="0.35">
      <c r="A39" s="7" t="s">
        <v>123</v>
      </c>
      <c r="B39" s="20">
        <v>734448060356</v>
      </c>
      <c r="C39" s="7" t="s">
        <v>124</v>
      </c>
      <c r="D39" s="7">
        <v>249</v>
      </c>
      <c r="E39" s="7">
        <v>249</v>
      </c>
      <c r="F39" s="7">
        <v>249</v>
      </c>
      <c r="G39" s="7">
        <v>0</v>
      </c>
      <c r="H39" s="7">
        <v>0</v>
      </c>
      <c r="I39" s="7">
        <v>94.62</v>
      </c>
      <c r="J39" s="12">
        <f t="shared" si="0"/>
        <v>62</v>
      </c>
      <c r="K39" s="10">
        <v>254</v>
      </c>
      <c r="L39" s="9">
        <f t="shared" si="1"/>
        <v>254</v>
      </c>
      <c r="M39" s="6" t="s">
        <v>175</v>
      </c>
      <c r="N39" s="13">
        <f t="shared" si="2"/>
        <v>1.968503937007867</v>
      </c>
      <c r="O39" s="10">
        <v>24</v>
      </c>
      <c r="P39" s="10">
        <v>100</v>
      </c>
      <c r="Q39" s="10">
        <v>62</v>
      </c>
      <c r="R39" s="14">
        <v>0.1</v>
      </c>
      <c r="S39" s="4">
        <f t="shared" si="12"/>
        <v>96.52</v>
      </c>
      <c r="T39" s="4">
        <f t="shared" si="3"/>
        <v>62</v>
      </c>
    </row>
    <row r="40" spans="1:20" x14ac:dyDescent="0.35">
      <c r="A40" s="4" t="s">
        <v>126</v>
      </c>
      <c r="B40" s="5">
        <v>734448060998</v>
      </c>
      <c r="C40" s="4" t="s">
        <v>127</v>
      </c>
      <c r="D40" s="4">
        <v>83</v>
      </c>
      <c r="E40" s="4">
        <v>83</v>
      </c>
      <c r="F40" s="4">
        <v>83</v>
      </c>
      <c r="G40" s="4">
        <v>0</v>
      </c>
      <c r="H40" s="4">
        <v>0</v>
      </c>
      <c r="I40" s="4">
        <v>31.54</v>
      </c>
      <c r="J40" s="12">
        <f t="shared" si="0"/>
        <v>62</v>
      </c>
      <c r="K40" s="8">
        <v>86</v>
      </c>
      <c r="L40" s="9">
        <f t="shared" si="1"/>
        <v>86</v>
      </c>
      <c r="M40" s="6" t="s">
        <v>175</v>
      </c>
      <c r="N40" s="13">
        <f t="shared" si="2"/>
        <v>3.4883720930232585</v>
      </c>
      <c r="O40" s="10">
        <v>24</v>
      </c>
      <c r="P40" s="10">
        <v>100</v>
      </c>
      <c r="Q40" s="10">
        <v>62</v>
      </c>
      <c r="R40" s="14">
        <v>0.1</v>
      </c>
      <c r="S40" s="4">
        <f t="shared" si="12"/>
        <v>32.68</v>
      </c>
      <c r="T40" s="4">
        <f t="shared" si="3"/>
        <v>62</v>
      </c>
    </row>
    <row r="41" spans="1:20" x14ac:dyDescent="0.35">
      <c r="A41" s="4" t="s">
        <v>129</v>
      </c>
      <c r="B41" s="5">
        <v>734448000697</v>
      </c>
      <c r="C41" s="4" t="s">
        <v>130</v>
      </c>
      <c r="D41" s="4">
        <v>119</v>
      </c>
      <c r="E41" s="4">
        <v>119</v>
      </c>
      <c r="F41" s="4">
        <v>119</v>
      </c>
      <c r="G41" s="4">
        <v>0</v>
      </c>
      <c r="H41" s="4">
        <v>0</v>
      </c>
      <c r="I41" s="4">
        <v>45.22</v>
      </c>
      <c r="J41" s="12">
        <f t="shared" si="0"/>
        <v>62</v>
      </c>
      <c r="K41" s="8">
        <v>124</v>
      </c>
      <c r="L41" s="9">
        <f t="shared" si="1"/>
        <v>124</v>
      </c>
      <c r="M41" s="6" t="s">
        <v>175</v>
      </c>
      <c r="N41" s="13">
        <f t="shared" si="2"/>
        <v>4.0322580645161281</v>
      </c>
      <c r="O41" s="10">
        <v>24</v>
      </c>
      <c r="P41" s="10">
        <v>100</v>
      </c>
      <c r="Q41" s="10">
        <v>62</v>
      </c>
      <c r="R41" s="14">
        <v>0.1</v>
      </c>
      <c r="S41" s="4">
        <f t="shared" si="12"/>
        <v>47.12</v>
      </c>
      <c r="T41" s="4">
        <f t="shared" si="3"/>
        <v>62</v>
      </c>
    </row>
    <row r="42" spans="1:20" x14ac:dyDescent="0.35">
      <c r="A42" s="4" t="s">
        <v>131</v>
      </c>
      <c r="B42" s="5">
        <v>734448031257</v>
      </c>
      <c r="C42" s="6" t="s">
        <v>132</v>
      </c>
      <c r="D42" s="4">
        <v>248</v>
      </c>
      <c r="E42" s="4">
        <v>248</v>
      </c>
      <c r="F42" s="4">
        <v>248</v>
      </c>
      <c r="G42" s="4">
        <v>0</v>
      </c>
      <c r="H42" s="4">
        <v>0</v>
      </c>
      <c r="I42" s="4">
        <v>99.2</v>
      </c>
      <c r="J42" s="12">
        <f t="shared" si="0"/>
        <v>60</v>
      </c>
      <c r="K42" s="8">
        <v>256</v>
      </c>
      <c r="L42" s="9">
        <f t="shared" si="1"/>
        <v>256</v>
      </c>
      <c r="M42" s="6" t="s">
        <v>177</v>
      </c>
      <c r="N42" s="13">
        <f t="shared" si="2"/>
        <v>3.125</v>
      </c>
      <c r="O42" s="10">
        <v>20</v>
      </c>
      <c r="P42" s="10">
        <v>100</v>
      </c>
      <c r="Q42" s="10">
        <v>60</v>
      </c>
      <c r="R42" s="14">
        <v>0.1</v>
      </c>
      <c r="S42" s="4">
        <f t="shared" ref="S42:S45" si="13">ROUND(((K42/2)-((K42/2)*0.2)),2)</f>
        <v>102.4</v>
      </c>
      <c r="T42" s="4">
        <f t="shared" si="3"/>
        <v>60</v>
      </c>
    </row>
    <row r="43" spans="1:20" x14ac:dyDescent="0.35">
      <c r="A43" s="4" t="s">
        <v>133</v>
      </c>
      <c r="B43" s="5">
        <v>734448009331</v>
      </c>
      <c r="C43" s="4" t="s">
        <v>134</v>
      </c>
      <c r="D43" s="4">
        <v>208</v>
      </c>
      <c r="E43" s="4">
        <v>208</v>
      </c>
      <c r="F43" s="4">
        <v>208</v>
      </c>
      <c r="G43" s="4">
        <v>0</v>
      </c>
      <c r="H43" s="4">
        <v>0</v>
      </c>
      <c r="I43" s="4">
        <v>83.2</v>
      </c>
      <c r="J43" s="12">
        <f t="shared" si="0"/>
        <v>60</v>
      </c>
      <c r="K43" s="8">
        <v>217</v>
      </c>
      <c r="L43" s="9">
        <f t="shared" si="1"/>
        <v>217</v>
      </c>
      <c r="M43" s="6" t="s">
        <v>177</v>
      </c>
      <c r="N43" s="13">
        <f t="shared" si="2"/>
        <v>4.1474654377880142</v>
      </c>
      <c r="O43" s="10">
        <v>20</v>
      </c>
      <c r="P43" s="10">
        <v>100</v>
      </c>
      <c r="Q43" s="10">
        <v>60</v>
      </c>
      <c r="R43" s="14">
        <v>0.1</v>
      </c>
      <c r="S43" s="4">
        <f t="shared" si="13"/>
        <v>86.8</v>
      </c>
      <c r="T43" s="4">
        <f t="shared" si="3"/>
        <v>60</v>
      </c>
    </row>
    <row r="44" spans="1:20" x14ac:dyDescent="0.35">
      <c r="A44" s="4" t="s">
        <v>136</v>
      </c>
      <c r="C44" s="4" t="s">
        <v>137</v>
      </c>
      <c r="D44" s="4">
        <v>109</v>
      </c>
      <c r="E44" s="4">
        <v>109</v>
      </c>
      <c r="F44" s="4">
        <v>109</v>
      </c>
      <c r="G44" s="4">
        <v>0</v>
      </c>
      <c r="H44" s="4">
        <v>0</v>
      </c>
      <c r="I44" s="4">
        <v>50.92</v>
      </c>
      <c r="J44" s="12">
        <f t="shared" si="0"/>
        <v>53.284403669724767</v>
      </c>
      <c r="K44" s="8">
        <v>112</v>
      </c>
      <c r="L44" s="9">
        <f t="shared" si="1"/>
        <v>112</v>
      </c>
      <c r="M44" s="6" t="s">
        <v>177</v>
      </c>
      <c r="N44" s="13">
        <f t="shared" si="2"/>
        <v>2.6785714285714306</v>
      </c>
      <c r="O44" s="10">
        <v>20</v>
      </c>
      <c r="P44" s="10">
        <v>100</v>
      </c>
      <c r="Q44" s="10">
        <v>60</v>
      </c>
      <c r="R44" s="14">
        <v>0.1</v>
      </c>
      <c r="S44" s="4">
        <f t="shared" si="13"/>
        <v>44.8</v>
      </c>
      <c r="T44" s="4">
        <f t="shared" si="3"/>
        <v>60</v>
      </c>
    </row>
    <row r="45" spans="1:20" x14ac:dyDescent="0.35">
      <c r="A45" s="4" t="s">
        <v>140</v>
      </c>
      <c r="B45" s="5">
        <v>734448009591</v>
      </c>
      <c r="C45" s="4" t="s">
        <v>141</v>
      </c>
      <c r="D45" s="4">
        <v>61</v>
      </c>
      <c r="E45" s="4">
        <v>61</v>
      </c>
      <c r="F45" s="4">
        <v>61</v>
      </c>
      <c r="G45" s="4">
        <v>0</v>
      </c>
      <c r="H45" s="4">
        <v>0</v>
      </c>
      <c r="I45" s="4">
        <v>24.4</v>
      </c>
      <c r="J45" s="12">
        <f t="shared" si="0"/>
        <v>60</v>
      </c>
      <c r="K45" s="8">
        <v>64</v>
      </c>
      <c r="L45" s="9">
        <f t="shared" si="1"/>
        <v>64</v>
      </c>
      <c r="M45" s="6" t="s">
        <v>177</v>
      </c>
      <c r="N45" s="13">
        <f t="shared" si="2"/>
        <v>4.6875</v>
      </c>
      <c r="O45" s="10">
        <v>20</v>
      </c>
      <c r="P45" s="10">
        <v>100</v>
      </c>
      <c r="Q45" s="10">
        <v>60</v>
      </c>
      <c r="R45" s="14">
        <v>0.1</v>
      </c>
      <c r="S45" s="4">
        <f t="shared" si="13"/>
        <v>25.6</v>
      </c>
      <c r="T45" s="4">
        <f t="shared" si="3"/>
        <v>60</v>
      </c>
    </row>
    <row r="46" spans="1:20" x14ac:dyDescent="0.35">
      <c r="A46" s="4" t="s">
        <v>142</v>
      </c>
      <c r="B46" s="5">
        <v>7506412700307</v>
      </c>
      <c r="C46" s="4" t="s">
        <v>143</v>
      </c>
      <c r="D46" s="4">
        <v>114</v>
      </c>
      <c r="E46" s="4">
        <v>114</v>
      </c>
      <c r="F46" s="4">
        <v>114</v>
      </c>
      <c r="G46" s="4">
        <v>0</v>
      </c>
      <c r="H46" s="4">
        <v>0</v>
      </c>
      <c r="I46" s="4">
        <v>43.32</v>
      </c>
      <c r="J46" s="12">
        <f t="shared" si="0"/>
        <v>62</v>
      </c>
      <c r="K46" s="8">
        <v>119</v>
      </c>
      <c r="L46" s="9">
        <f t="shared" si="1"/>
        <v>119</v>
      </c>
      <c r="M46" s="6" t="s">
        <v>175</v>
      </c>
      <c r="N46" s="13">
        <f t="shared" si="2"/>
        <v>4.2016806722689068</v>
      </c>
      <c r="O46" s="10">
        <v>24</v>
      </c>
      <c r="P46" s="10">
        <v>100</v>
      </c>
      <c r="Q46" s="10">
        <v>62</v>
      </c>
      <c r="R46" s="14">
        <v>0.1</v>
      </c>
      <c r="S46" s="4">
        <f t="shared" ref="S46:S49" si="14">ROUND(((K46/2)-((K46/2)*0.24)),2)</f>
        <v>45.22</v>
      </c>
      <c r="T46" s="4">
        <f t="shared" si="3"/>
        <v>62</v>
      </c>
    </row>
    <row r="47" spans="1:20" x14ac:dyDescent="0.35">
      <c r="A47" s="4" t="s">
        <v>144</v>
      </c>
      <c r="B47" s="5">
        <v>7506412700222</v>
      </c>
      <c r="C47" s="4" t="s">
        <v>145</v>
      </c>
      <c r="D47" s="4">
        <v>156</v>
      </c>
      <c r="E47" s="4">
        <v>156</v>
      </c>
      <c r="F47" s="4">
        <v>156</v>
      </c>
      <c r="G47" s="4">
        <v>0</v>
      </c>
      <c r="H47" s="4">
        <v>0</v>
      </c>
      <c r="I47" s="4">
        <v>59.28</v>
      </c>
      <c r="J47" s="12">
        <f t="shared" si="0"/>
        <v>62</v>
      </c>
      <c r="K47" s="8">
        <v>166</v>
      </c>
      <c r="L47" s="9">
        <f t="shared" si="1"/>
        <v>166</v>
      </c>
      <c r="M47" s="6" t="s">
        <v>175</v>
      </c>
      <c r="N47" s="13">
        <f t="shared" si="2"/>
        <v>6.0240963855421654</v>
      </c>
      <c r="O47" s="10">
        <v>24</v>
      </c>
      <c r="P47" s="10">
        <v>100</v>
      </c>
      <c r="Q47" s="10">
        <v>62</v>
      </c>
      <c r="R47" s="14">
        <v>0.1</v>
      </c>
      <c r="S47" s="4">
        <f t="shared" si="14"/>
        <v>63.08</v>
      </c>
      <c r="T47" s="4">
        <f t="shared" si="3"/>
        <v>62</v>
      </c>
    </row>
    <row r="48" spans="1:20" x14ac:dyDescent="0.35">
      <c r="A48" s="4" t="s">
        <v>147</v>
      </c>
      <c r="B48" s="5">
        <v>7506412700123</v>
      </c>
      <c r="C48" s="4" t="s">
        <v>148</v>
      </c>
      <c r="D48" s="4">
        <v>129</v>
      </c>
      <c r="E48" s="4">
        <v>129</v>
      </c>
      <c r="F48" s="4">
        <v>129</v>
      </c>
      <c r="G48" s="4">
        <v>0</v>
      </c>
      <c r="H48" s="4">
        <v>0</v>
      </c>
      <c r="I48" s="4">
        <v>49.02</v>
      </c>
      <c r="J48" s="12">
        <f t="shared" si="0"/>
        <v>62</v>
      </c>
      <c r="K48" s="8">
        <v>134</v>
      </c>
      <c r="L48" s="9">
        <f t="shared" si="1"/>
        <v>134</v>
      </c>
      <c r="M48" s="6" t="s">
        <v>175</v>
      </c>
      <c r="N48" s="13">
        <f t="shared" si="2"/>
        <v>3.7313432835820919</v>
      </c>
      <c r="O48" s="10">
        <v>24</v>
      </c>
      <c r="P48" s="10">
        <v>100</v>
      </c>
      <c r="Q48" s="10">
        <v>62</v>
      </c>
      <c r="R48" s="14">
        <v>0.1</v>
      </c>
      <c r="S48" s="4">
        <f t="shared" si="14"/>
        <v>50.92</v>
      </c>
      <c r="T48" s="4">
        <f t="shared" si="3"/>
        <v>62</v>
      </c>
    </row>
    <row r="49" spans="1:20" x14ac:dyDescent="0.35">
      <c r="A49" s="4" t="s">
        <v>150</v>
      </c>
      <c r="B49" s="5">
        <v>734448061438</v>
      </c>
      <c r="C49" s="4" t="s">
        <v>151</v>
      </c>
      <c r="D49" s="4">
        <v>143</v>
      </c>
      <c r="E49" s="4">
        <v>143</v>
      </c>
      <c r="F49" s="4">
        <v>143</v>
      </c>
      <c r="G49" s="4">
        <v>0</v>
      </c>
      <c r="H49" s="4">
        <v>0</v>
      </c>
      <c r="I49" s="4">
        <v>54.34</v>
      </c>
      <c r="J49" s="12">
        <f t="shared" si="0"/>
        <v>62</v>
      </c>
      <c r="K49" s="8">
        <v>159</v>
      </c>
      <c r="L49" s="9">
        <f t="shared" si="1"/>
        <v>159</v>
      </c>
      <c r="M49" s="6" t="s">
        <v>176</v>
      </c>
      <c r="N49" s="13">
        <f t="shared" si="2"/>
        <v>10.062893081761004</v>
      </c>
      <c r="O49" s="10">
        <v>24</v>
      </c>
      <c r="P49" s="10">
        <v>100</v>
      </c>
      <c r="Q49" s="10">
        <v>62</v>
      </c>
      <c r="R49" s="14">
        <v>0.1</v>
      </c>
      <c r="S49" s="4">
        <f t="shared" si="14"/>
        <v>60.42</v>
      </c>
      <c r="T49" s="4">
        <f t="shared" si="3"/>
        <v>62</v>
      </c>
    </row>
    <row r="50" spans="1:20" x14ac:dyDescent="0.35">
      <c r="A50" s="4" t="s">
        <v>152</v>
      </c>
      <c r="B50" s="5">
        <v>734448009553</v>
      </c>
      <c r="C50" s="6" t="s">
        <v>153</v>
      </c>
      <c r="D50" s="4">
        <v>299</v>
      </c>
      <c r="E50" s="4">
        <v>299</v>
      </c>
      <c r="F50" s="4">
        <v>299</v>
      </c>
      <c r="G50" s="4">
        <v>0</v>
      </c>
      <c r="H50" s="4">
        <v>0</v>
      </c>
      <c r="I50" s="4">
        <v>119.6</v>
      </c>
      <c r="J50" s="12">
        <f t="shared" si="0"/>
        <v>60</v>
      </c>
      <c r="K50" s="8">
        <v>309</v>
      </c>
      <c r="L50" s="9">
        <f t="shared" si="1"/>
        <v>309</v>
      </c>
      <c r="M50" s="6" t="s">
        <v>177</v>
      </c>
      <c r="N50" s="13">
        <f t="shared" si="2"/>
        <v>3.2362459546925635</v>
      </c>
      <c r="O50" s="10">
        <v>20</v>
      </c>
      <c r="P50" s="10">
        <v>100</v>
      </c>
      <c r="Q50" s="10">
        <v>60</v>
      </c>
      <c r="R50" s="14">
        <v>0.1</v>
      </c>
      <c r="S50" s="4">
        <f>ROUND(((K50/2)-((K50/2)*0.2)),2)</f>
        <v>123.6</v>
      </c>
      <c r="T50" s="4">
        <f t="shared" si="3"/>
        <v>60</v>
      </c>
    </row>
    <row r="51" spans="1:20" s="18" customFormat="1" x14ac:dyDescent="0.35">
      <c r="A51" s="18" t="s">
        <v>155</v>
      </c>
      <c r="B51" s="19">
        <v>734448061285</v>
      </c>
      <c r="C51" s="18" t="s">
        <v>156</v>
      </c>
      <c r="D51" s="18">
        <v>143</v>
      </c>
      <c r="E51" s="15">
        <f>D51*1.16</f>
        <v>165.88</v>
      </c>
      <c r="F51" s="18">
        <v>143</v>
      </c>
      <c r="G51" s="18">
        <v>16</v>
      </c>
      <c r="H51" s="18">
        <v>0</v>
      </c>
      <c r="I51" s="18">
        <v>54.34</v>
      </c>
      <c r="J51" s="12">
        <f t="shared" si="0"/>
        <v>62</v>
      </c>
      <c r="K51" s="10">
        <v>150</v>
      </c>
      <c r="L51" s="17">
        <f>K51*1.16</f>
        <v>174</v>
      </c>
      <c r="M51" s="15" t="s">
        <v>176</v>
      </c>
      <c r="N51" s="13">
        <f t="shared" si="2"/>
        <v>4.6666666666666714</v>
      </c>
      <c r="O51" s="10">
        <v>24</v>
      </c>
      <c r="P51" s="10">
        <v>100</v>
      </c>
      <c r="Q51" s="10">
        <v>62</v>
      </c>
      <c r="R51" s="14">
        <v>0.1</v>
      </c>
      <c r="S51" s="4">
        <f t="shared" ref="S51:S52" si="15">ROUND(((K51/2)-((K51/2)*0.24)),2)</f>
        <v>57</v>
      </c>
      <c r="T51" s="4">
        <f t="shared" si="3"/>
        <v>62</v>
      </c>
    </row>
    <row r="52" spans="1:20" x14ac:dyDescent="0.35">
      <c r="A52" s="4" t="s">
        <v>157</v>
      </c>
      <c r="B52" s="5">
        <v>734448000178</v>
      </c>
      <c r="C52" s="6" t="s">
        <v>158</v>
      </c>
      <c r="D52" s="4">
        <v>235</v>
      </c>
      <c r="E52" s="4">
        <v>235</v>
      </c>
      <c r="F52" s="4">
        <v>235</v>
      </c>
      <c r="G52" s="4">
        <v>0</v>
      </c>
      <c r="H52" s="4">
        <v>0</v>
      </c>
      <c r="I52" s="4">
        <v>89.3</v>
      </c>
      <c r="J52" s="12">
        <f t="shared" si="0"/>
        <v>62</v>
      </c>
      <c r="K52" s="8">
        <v>239</v>
      </c>
      <c r="L52" s="9">
        <f t="shared" si="1"/>
        <v>239</v>
      </c>
      <c r="M52" s="6" t="s">
        <v>175</v>
      </c>
      <c r="N52" s="13">
        <f t="shared" si="2"/>
        <v>1.6736401673640131</v>
      </c>
      <c r="O52" s="10">
        <v>24</v>
      </c>
      <c r="P52" s="10">
        <v>100</v>
      </c>
      <c r="Q52" s="10">
        <v>62</v>
      </c>
      <c r="R52" s="14">
        <v>0.1</v>
      </c>
      <c r="S52" s="4">
        <f t="shared" si="15"/>
        <v>90.82</v>
      </c>
      <c r="T52" s="4">
        <f t="shared" si="3"/>
        <v>62</v>
      </c>
    </row>
    <row r="53" spans="1:20" x14ac:dyDescent="0.35">
      <c r="A53" s="4" t="s">
        <v>159</v>
      </c>
      <c r="B53" s="5">
        <v>734448012140</v>
      </c>
      <c r="C53" s="6" t="s">
        <v>160</v>
      </c>
      <c r="D53" s="4">
        <v>194</v>
      </c>
      <c r="E53" s="4">
        <v>194</v>
      </c>
      <c r="F53" s="4">
        <v>194</v>
      </c>
      <c r="G53" s="4">
        <v>0</v>
      </c>
      <c r="H53" s="4">
        <v>0</v>
      </c>
      <c r="I53" s="4">
        <v>77.599999999999994</v>
      </c>
      <c r="J53" s="12">
        <f t="shared" si="0"/>
        <v>60.000000000000007</v>
      </c>
      <c r="K53" s="8">
        <v>198</v>
      </c>
      <c r="L53" s="9">
        <f t="shared" si="1"/>
        <v>198</v>
      </c>
      <c r="M53" s="6" t="s">
        <v>177</v>
      </c>
      <c r="N53" s="13">
        <f t="shared" si="2"/>
        <v>2.0202020202020208</v>
      </c>
      <c r="O53" s="10">
        <v>20</v>
      </c>
      <c r="P53" s="10">
        <v>100</v>
      </c>
      <c r="Q53" s="10">
        <v>60</v>
      </c>
      <c r="R53" s="14">
        <v>0.1</v>
      </c>
      <c r="S53" s="4">
        <f t="shared" ref="S53:S55" si="16">ROUND(((K53/2)-((K53/2)*0.2)),2)</f>
        <v>79.2</v>
      </c>
      <c r="T53" s="4">
        <f t="shared" si="3"/>
        <v>60</v>
      </c>
    </row>
    <row r="54" spans="1:20" x14ac:dyDescent="0.35">
      <c r="A54" s="4" t="s">
        <v>162</v>
      </c>
      <c r="B54" s="5">
        <v>734448010412</v>
      </c>
      <c r="C54" s="4" t="s">
        <v>163</v>
      </c>
      <c r="D54" s="4">
        <v>84</v>
      </c>
      <c r="E54" s="4">
        <v>84</v>
      </c>
      <c r="F54" s="4">
        <v>84</v>
      </c>
      <c r="G54" s="4">
        <v>0</v>
      </c>
      <c r="H54" s="4">
        <v>0</v>
      </c>
      <c r="I54" s="4">
        <v>33.6</v>
      </c>
      <c r="J54" s="12">
        <f t="shared" si="0"/>
        <v>60</v>
      </c>
      <c r="K54" s="8">
        <v>86</v>
      </c>
      <c r="L54" s="9">
        <f t="shared" si="1"/>
        <v>86</v>
      </c>
      <c r="M54" s="6" t="s">
        <v>177</v>
      </c>
      <c r="N54" s="13">
        <f t="shared" si="2"/>
        <v>2.3255813953488342</v>
      </c>
      <c r="O54" s="10">
        <v>20</v>
      </c>
      <c r="P54" s="10">
        <v>100</v>
      </c>
      <c r="Q54" s="10">
        <v>60</v>
      </c>
      <c r="R54" s="14">
        <v>0.1</v>
      </c>
      <c r="S54" s="4">
        <f t="shared" si="16"/>
        <v>34.4</v>
      </c>
      <c r="T54" s="4">
        <f t="shared" si="3"/>
        <v>60</v>
      </c>
    </row>
    <row r="55" spans="1:20" x14ac:dyDescent="0.35">
      <c r="A55" s="4" t="s">
        <v>165</v>
      </c>
      <c r="B55" s="5">
        <v>734448010405</v>
      </c>
      <c r="C55" s="4" t="s">
        <v>166</v>
      </c>
      <c r="D55" s="4">
        <v>139</v>
      </c>
      <c r="E55" s="4">
        <v>139</v>
      </c>
      <c r="F55" s="4">
        <v>139</v>
      </c>
      <c r="G55" s="4">
        <v>0</v>
      </c>
      <c r="H55" s="4">
        <v>0</v>
      </c>
      <c r="I55" s="4">
        <v>55.6</v>
      </c>
      <c r="J55" s="12">
        <f t="shared" si="0"/>
        <v>60</v>
      </c>
      <c r="K55" s="8">
        <v>142</v>
      </c>
      <c r="L55" s="9">
        <f t="shared" si="1"/>
        <v>142</v>
      </c>
      <c r="M55" s="6" t="s">
        <v>177</v>
      </c>
      <c r="N55" s="13">
        <f t="shared" si="2"/>
        <v>2.1126760563380316</v>
      </c>
      <c r="O55" s="10">
        <v>20</v>
      </c>
      <c r="P55" s="10">
        <v>100</v>
      </c>
      <c r="Q55" s="10">
        <v>60</v>
      </c>
      <c r="R55" s="14">
        <v>0.1</v>
      </c>
      <c r="S55" s="4">
        <f t="shared" si="16"/>
        <v>56.8</v>
      </c>
      <c r="T55" s="4">
        <f t="shared" si="3"/>
        <v>60</v>
      </c>
    </row>
    <row r="56" spans="1:20" s="18" customFormat="1" x14ac:dyDescent="0.35">
      <c r="A56" s="18" t="s">
        <v>168</v>
      </c>
      <c r="B56" s="19">
        <v>734448060288</v>
      </c>
      <c r="C56" s="18" t="s">
        <v>169</v>
      </c>
      <c r="D56" s="18">
        <v>550.86</v>
      </c>
      <c r="E56" s="15">
        <f>D56*1.16</f>
        <v>638.99759999999992</v>
      </c>
      <c r="F56" s="18">
        <v>550.86</v>
      </c>
      <c r="G56" s="18">
        <v>16</v>
      </c>
      <c r="H56" s="18">
        <v>0</v>
      </c>
      <c r="I56" s="18">
        <v>209.33</v>
      </c>
      <c r="J56" s="12">
        <f t="shared" si="0"/>
        <v>61.999419090149949</v>
      </c>
      <c r="K56" s="10">
        <v>550.86</v>
      </c>
      <c r="L56" s="17">
        <f>K56*1.16</f>
        <v>638.99759999999992</v>
      </c>
      <c r="M56" s="15" t="s">
        <v>175</v>
      </c>
      <c r="N56" s="13">
        <f t="shared" si="2"/>
        <v>0</v>
      </c>
      <c r="O56" s="10">
        <v>24</v>
      </c>
      <c r="P56" s="10">
        <v>100</v>
      </c>
      <c r="Q56" s="10">
        <v>62</v>
      </c>
      <c r="R56" s="14">
        <v>0.1</v>
      </c>
      <c r="S56" s="4">
        <f t="shared" ref="S56:S57" si="17">ROUND(((K56/2)-((K56/2)*0.24)),2)</f>
        <v>209.33</v>
      </c>
      <c r="T56" s="4">
        <f t="shared" si="3"/>
        <v>61.999419090149949</v>
      </c>
    </row>
    <row r="57" spans="1:20" s="18" customFormat="1" x14ac:dyDescent="0.35">
      <c r="A57" s="18" t="s">
        <v>170</v>
      </c>
      <c r="B57" s="19">
        <v>734448000703</v>
      </c>
      <c r="C57" s="18" t="s">
        <v>171</v>
      </c>
      <c r="D57" s="18">
        <v>210.34</v>
      </c>
      <c r="E57" s="15">
        <f>D57*1.16</f>
        <v>243.99439999999998</v>
      </c>
      <c r="F57" s="18">
        <v>210.34</v>
      </c>
      <c r="G57" s="18">
        <v>16</v>
      </c>
      <c r="H57" s="18">
        <v>0</v>
      </c>
      <c r="I57" s="18">
        <v>79.930000000000007</v>
      </c>
      <c r="J57" s="12">
        <f t="shared" si="0"/>
        <v>61.999619663402108</v>
      </c>
      <c r="K57" s="10">
        <v>214.66</v>
      </c>
      <c r="L57" s="17">
        <f>K57*1.16</f>
        <v>249.00559999999999</v>
      </c>
      <c r="M57" s="15" t="s">
        <v>175</v>
      </c>
      <c r="N57" s="13">
        <f t="shared" si="2"/>
        <v>2.0124848597782545</v>
      </c>
      <c r="O57" s="10">
        <v>24</v>
      </c>
      <c r="P57" s="10">
        <v>100</v>
      </c>
      <c r="Q57" s="10">
        <v>62</v>
      </c>
      <c r="R57" s="14">
        <v>0.1</v>
      </c>
      <c r="S57" s="4">
        <f t="shared" si="17"/>
        <v>81.569999999999993</v>
      </c>
      <c r="T57" s="4">
        <f t="shared" si="3"/>
        <v>62.000372682381446</v>
      </c>
    </row>
    <row r="58" spans="1:20" x14ac:dyDescent="0.35">
      <c r="A58" s="4" t="s">
        <v>172</v>
      </c>
      <c r="B58" s="5">
        <v>734448001755</v>
      </c>
      <c r="C58" s="6" t="s">
        <v>173</v>
      </c>
      <c r="D58" s="4">
        <v>137</v>
      </c>
      <c r="E58" s="4">
        <v>137</v>
      </c>
      <c r="F58" s="4">
        <v>137</v>
      </c>
      <c r="G58" s="4">
        <v>0</v>
      </c>
      <c r="H58" s="4">
        <v>0</v>
      </c>
      <c r="I58" s="4">
        <v>54.8</v>
      </c>
      <c r="J58" s="12">
        <f t="shared" si="0"/>
        <v>60</v>
      </c>
      <c r="K58" s="8">
        <v>148</v>
      </c>
      <c r="L58" s="9">
        <f t="shared" si="1"/>
        <v>148</v>
      </c>
      <c r="M58" s="6" t="s">
        <v>177</v>
      </c>
      <c r="N58" s="13">
        <f t="shared" si="2"/>
        <v>7.4324324324324351</v>
      </c>
      <c r="O58" s="10">
        <v>20</v>
      </c>
      <c r="P58" s="10">
        <v>100</v>
      </c>
      <c r="Q58" s="10">
        <v>60</v>
      </c>
      <c r="R58" s="14">
        <v>0.1</v>
      </c>
      <c r="S58" s="4">
        <f>ROUND(((K58/2)-((K58/2)*0.2)),2)</f>
        <v>59.2</v>
      </c>
      <c r="T58" s="4">
        <f t="shared" si="3"/>
        <v>60</v>
      </c>
    </row>
    <row r="64" spans="1:20" x14ac:dyDescent="0.35">
      <c r="N64" s="4">
        <v>2</v>
      </c>
      <c r="O64" s="10">
        <v>49</v>
      </c>
      <c r="P64" s="21">
        <f>N64*O64</f>
        <v>98</v>
      </c>
    </row>
    <row r="65" spans="14:23" x14ac:dyDescent="0.35">
      <c r="N65" s="4">
        <v>3</v>
      </c>
      <c r="P65" s="10">
        <f>P64</f>
        <v>98</v>
      </c>
      <c r="Q65" s="11" t="s">
        <v>188</v>
      </c>
    </row>
    <row r="66" spans="14:23" x14ac:dyDescent="0.35">
      <c r="P66" s="10">
        <f>P65*0.05</f>
        <v>4.9000000000000004</v>
      </c>
      <c r="Q66" s="11" t="s">
        <v>189</v>
      </c>
    </row>
    <row r="67" spans="14:23" x14ac:dyDescent="0.35">
      <c r="O67" s="10" t="s">
        <v>190</v>
      </c>
      <c r="P67" s="10">
        <f>+P65-P66</f>
        <v>93.1</v>
      </c>
      <c r="Q67" s="22">
        <f>P67/N65</f>
        <v>31.033333333333331</v>
      </c>
      <c r="R67" s="22">
        <f>100-(Q67*100/O64)</f>
        <v>36.666666666666671</v>
      </c>
      <c r="S67" s="15" t="s">
        <v>191</v>
      </c>
    </row>
    <row r="68" spans="14:23" x14ac:dyDescent="0.35">
      <c r="P68" s="10">
        <f>+P67*0.1</f>
        <v>9.31</v>
      </c>
      <c r="Q68" s="10" t="s">
        <v>192</v>
      </c>
    </row>
    <row r="69" spans="14:23" x14ac:dyDescent="0.35">
      <c r="O69" s="23" t="s">
        <v>193</v>
      </c>
      <c r="P69" s="10">
        <f>+P67-P68</f>
        <v>83.789999999999992</v>
      </c>
      <c r="Q69" s="10">
        <f>+P69/N65</f>
        <v>27.929999999999996</v>
      </c>
      <c r="R69" s="10" t="s">
        <v>194</v>
      </c>
    </row>
    <row r="70" spans="14:23" x14ac:dyDescent="0.35">
      <c r="Q70" s="10">
        <f>100-(Q69*100/O64)</f>
        <v>43.000000000000007</v>
      </c>
      <c r="R70" s="11" t="s">
        <v>195</v>
      </c>
    </row>
    <row r="76" spans="14:23" x14ac:dyDescent="0.35">
      <c r="Q76" s="10">
        <v>2</v>
      </c>
      <c r="R76" s="9">
        <v>49</v>
      </c>
      <c r="S76" s="4">
        <v>3</v>
      </c>
      <c r="T76" s="7">
        <f>+R76*Q76</f>
        <v>98</v>
      </c>
      <c r="U76" s="6" t="s">
        <v>190</v>
      </c>
    </row>
    <row r="77" spans="14:23" x14ac:dyDescent="0.35">
      <c r="T77" s="4">
        <f>T76*0.05</f>
        <v>4.9000000000000004</v>
      </c>
      <c r="U77" s="24">
        <v>0.05</v>
      </c>
    </row>
    <row r="78" spans="14:23" x14ac:dyDescent="0.35">
      <c r="T78" s="7">
        <f>+T76-T77</f>
        <v>93.1</v>
      </c>
      <c r="U78" s="7" t="s">
        <v>190</v>
      </c>
    </row>
    <row r="79" spans="14:23" x14ac:dyDescent="0.35">
      <c r="T79" s="4">
        <f>+T78/3</f>
        <v>31.033333333333331</v>
      </c>
      <c r="U79" s="6" t="s">
        <v>198</v>
      </c>
      <c r="V79" s="4">
        <f>100-(T79*100/R76)</f>
        <v>36.666666666666671</v>
      </c>
      <c r="W79" s="25" t="s">
        <v>196</v>
      </c>
    </row>
    <row r="80" spans="14:23" x14ac:dyDescent="0.35">
      <c r="T80" s="4">
        <f>T78*0.1</f>
        <v>9.31</v>
      </c>
      <c r="U80" s="6" t="s">
        <v>192</v>
      </c>
    </row>
    <row r="81" spans="20:23" x14ac:dyDescent="0.35">
      <c r="T81" s="7">
        <f>+T78-T80</f>
        <v>83.789999999999992</v>
      </c>
      <c r="U81" s="7" t="s">
        <v>197</v>
      </c>
    </row>
    <row r="82" spans="20:23" x14ac:dyDescent="0.35">
      <c r="T82" s="4">
        <f>+T81/3</f>
        <v>27.929999999999996</v>
      </c>
      <c r="U82" s="6" t="s">
        <v>198</v>
      </c>
      <c r="V82" s="4">
        <f>+T82*100/R76</f>
        <v>56.999999999999993</v>
      </c>
      <c r="W82" s="25" t="s">
        <v>196</v>
      </c>
    </row>
  </sheetData>
  <sortState xmlns:xlrd2="http://schemas.microsoft.com/office/spreadsheetml/2017/richdata2" ref="A2:X59">
    <sortCondition ref="C2:C59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C2D2-4E1E-4479-AFA6-B8E3704CF8B1}">
  <dimension ref="A1:V58"/>
  <sheetViews>
    <sheetView tabSelected="1" zoomScale="50" zoomScaleNormal="50" workbookViewId="0">
      <selection activeCell="P66" sqref="P66"/>
    </sheetView>
  </sheetViews>
  <sheetFormatPr baseColWidth="10" defaultColWidth="8.7265625" defaultRowHeight="14.5" x14ac:dyDescent="0.35"/>
  <cols>
    <col min="1" max="1" width="9.08984375" style="2" bestFit="1" customWidth="1"/>
    <col min="2" max="2" width="15.36328125" style="3" bestFit="1" customWidth="1"/>
    <col min="3" max="3" width="49.7265625" style="2" bestFit="1" customWidth="1"/>
    <col min="4" max="4" width="15.1796875" style="2" bestFit="1" customWidth="1"/>
    <col min="5" max="5" width="11.1796875" style="2" bestFit="1" customWidth="1"/>
    <col min="6" max="7" width="14.90625" style="2" bestFit="1" customWidth="1"/>
    <col min="8" max="8" width="25.54296875" style="2" bestFit="1" customWidth="1"/>
    <col min="9" max="9" width="7.6328125" style="2" bestFit="1" customWidth="1"/>
    <col min="10" max="10" width="13.453125" style="2" bestFit="1" customWidth="1"/>
    <col min="11" max="11" width="19.453125" style="2" bestFit="1" customWidth="1"/>
    <col min="12" max="12" width="14.54296875" style="2" bestFit="1" customWidth="1"/>
    <col min="13" max="13" width="3.6328125" style="2" bestFit="1" customWidth="1"/>
    <col min="14" max="14" width="4.26953125" style="2" bestFit="1" customWidth="1"/>
    <col min="15" max="15" width="9.90625" style="2" bestFit="1" customWidth="1"/>
    <col min="16" max="16" width="13" style="2" bestFit="1" customWidth="1"/>
    <col min="17" max="17" width="7.08984375" style="2" bestFit="1" customWidth="1"/>
    <col min="18" max="18" width="12.6328125" style="2" bestFit="1" customWidth="1"/>
    <col min="19" max="19" width="13.7265625" style="2" bestFit="1" customWidth="1"/>
    <col min="20" max="20" width="10.26953125" style="2" bestFit="1" customWidth="1"/>
    <col min="21" max="21" width="4.36328125" style="2" bestFit="1" customWidth="1"/>
    <col min="22" max="22" width="4.7265625" style="2" bestFit="1" customWidth="1"/>
    <col min="23" max="16384" width="8.7265625" style="2"/>
  </cols>
  <sheetData>
    <row r="1" spans="1:22" x14ac:dyDescent="0.3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x14ac:dyDescent="0.35">
      <c r="A2" s="2" t="s">
        <v>31</v>
      </c>
      <c r="B2" s="3">
        <v>734448008600</v>
      </c>
      <c r="C2" s="2" t="s">
        <v>32</v>
      </c>
      <c r="D2" s="2" t="s">
        <v>24</v>
      </c>
      <c r="E2" s="2" t="s">
        <v>25</v>
      </c>
      <c r="F2" s="2" t="s">
        <v>26</v>
      </c>
      <c r="G2" s="2" t="s">
        <v>26</v>
      </c>
      <c r="H2" s="2" t="s">
        <v>177</v>
      </c>
      <c r="J2" s="2">
        <v>282</v>
      </c>
      <c r="K2" s="2">
        <v>282</v>
      </c>
      <c r="L2" s="2">
        <v>282</v>
      </c>
      <c r="M2" s="2">
        <v>0</v>
      </c>
      <c r="N2" s="2">
        <v>0</v>
      </c>
      <c r="O2" s="2">
        <v>112.8</v>
      </c>
      <c r="P2" s="2">
        <v>1</v>
      </c>
      <c r="Q2" s="2">
        <v>1</v>
      </c>
      <c r="R2" s="2">
        <v>51191905</v>
      </c>
      <c r="S2" s="2" t="s">
        <v>33</v>
      </c>
      <c r="T2" s="2">
        <v>1</v>
      </c>
      <c r="U2" s="2">
        <v>6</v>
      </c>
      <c r="V2" s="2">
        <v>0</v>
      </c>
    </row>
    <row r="3" spans="1:22" x14ac:dyDescent="0.35">
      <c r="A3" s="2" t="s">
        <v>34</v>
      </c>
      <c r="B3" s="3">
        <v>734448008594</v>
      </c>
      <c r="C3" s="2" t="s">
        <v>35</v>
      </c>
      <c r="D3" s="2" t="s">
        <v>24</v>
      </c>
      <c r="E3" s="2" t="s">
        <v>25</v>
      </c>
      <c r="F3" s="2" t="s">
        <v>26</v>
      </c>
      <c r="G3" s="2" t="s">
        <v>26</v>
      </c>
      <c r="H3" s="2" t="s">
        <v>177</v>
      </c>
      <c r="J3" s="2">
        <v>189</v>
      </c>
      <c r="K3" s="2">
        <v>189</v>
      </c>
      <c r="L3" s="2">
        <v>189</v>
      </c>
      <c r="M3" s="2">
        <v>0</v>
      </c>
      <c r="N3" s="2">
        <v>0</v>
      </c>
      <c r="O3" s="2">
        <v>75.599999999999994</v>
      </c>
      <c r="P3" s="2">
        <v>1</v>
      </c>
      <c r="Q3" s="2">
        <v>1</v>
      </c>
      <c r="R3" s="2">
        <v>51191905</v>
      </c>
      <c r="S3" s="2" t="s">
        <v>36</v>
      </c>
      <c r="T3" s="2">
        <v>1</v>
      </c>
      <c r="U3" s="2">
        <v>6</v>
      </c>
      <c r="V3" s="2">
        <v>0</v>
      </c>
    </row>
    <row r="4" spans="1:22" x14ac:dyDescent="0.35">
      <c r="A4" s="2" t="s">
        <v>37</v>
      </c>
      <c r="B4" s="3">
        <v>734448009645</v>
      </c>
      <c r="C4" s="2" t="s">
        <v>38</v>
      </c>
      <c r="D4" s="2" t="s">
        <v>24</v>
      </c>
      <c r="E4" s="2" t="s">
        <v>25</v>
      </c>
      <c r="F4" s="2" t="s">
        <v>26</v>
      </c>
      <c r="G4" s="2" t="s">
        <v>26</v>
      </c>
      <c r="H4" s="2" t="s">
        <v>177</v>
      </c>
      <c r="J4" s="2">
        <v>49</v>
      </c>
      <c r="K4" s="2">
        <v>49</v>
      </c>
      <c r="L4" s="2">
        <v>49</v>
      </c>
      <c r="M4" s="2">
        <v>0</v>
      </c>
      <c r="N4" s="2">
        <v>0</v>
      </c>
      <c r="O4" s="2">
        <v>19.600000000000001</v>
      </c>
      <c r="P4" s="2">
        <v>1</v>
      </c>
      <c r="Q4" s="2">
        <v>1</v>
      </c>
      <c r="R4" s="2">
        <v>51101500</v>
      </c>
      <c r="S4" s="2" t="s">
        <v>39</v>
      </c>
      <c r="T4" s="2">
        <v>1</v>
      </c>
      <c r="U4" s="2">
        <v>50</v>
      </c>
      <c r="V4" s="2">
        <v>0</v>
      </c>
    </row>
    <row r="5" spans="1:22" x14ac:dyDescent="0.35">
      <c r="A5" s="2" t="s">
        <v>40</v>
      </c>
      <c r="B5" s="3">
        <v>734448000215</v>
      </c>
      <c r="C5" s="2" t="s">
        <v>41</v>
      </c>
      <c r="D5" s="2" t="s">
        <v>24</v>
      </c>
      <c r="E5" s="2" t="s">
        <v>25</v>
      </c>
      <c r="F5" s="2" t="s">
        <v>26</v>
      </c>
      <c r="G5" s="2" t="s">
        <v>26</v>
      </c>
      <c r="H5" s="2" t="s">
        <v>177</v>
      </c>
      <c r="J5" s="2">
        <v>139</v>
      </c>
      <c r="K5" s="2">
        <v>139</v>
      </c>
      <c r="L5" s="2">
        <v>139</v>
      </c>
      <c r="M5" s="2">
        <v>0</v>
      </c>
      <c r="N5" s="2">
        <v>0</v>
      </c>
      <c r="O5" s="2">
        <v>55.6</v>
      </c>
      <c r="P5" s="2">
        <v>1</v>
      </c>
      <c r="Q5" s="2">
        <v>1</v>
      </c>
      <c r="R5" s="2">
        <v>42312300</v>
      </c>
      <c r="S5" s="2" t="s">
        <v>42</v>
      </c>
      <c r="T5" s="2">
        <v>1</v>
      </c>
      <c r="U5" s="2">
        <v>12</v>
      </c>
      <c r="V5" s="2">
        <v>0</v>
      </c>
    </row>
    <row r="6" spans="1:22" x14ac:dyDescent="0.35">
      <c r="A6" s="2" t="s">
        <v>43</v>
      </c>
      <c r="B6" s="3">
        <v>734448000253</v>
      </c>
      <c r="C6" s="2" t="s">
        <v>44</v>
      </c>
      <c r="D6" s="2" t="s">
        <v>24</v>
      </c>
      <c r="E6" s="2" t="s">
        <v>25</v>
      </c>
      <c r="F6" s="2" t="s">
        <v>26</v>
      </c>
      <c r="G6" s="2" t="s">
        <v>26</v>
      </c>
      <c r="H6" s="2" t="s">
        <v>177</v>
      </c>
      <c r="J6" s="2">
        <v>307</v>
      </c>
      <c r="K6" s="2">
        <v>307</v>
      </c>
      <c r="L6" s="2">
        <v>307</v>
      </c>
      <c r="M6" s="2">
        <v>0</v>
      </c>
      <c r="N6" s="2">
        <v>0</v>
      </c>
      <c r="O6" s="2">
        <v>122.8</v>
      </c>
      <c r="P6" s="2">
        <v>1</v>
      </c>
      <c r="Q6" s="2">
        <v>1</v>
      </c>
      <c r="R6" s="2">
        <v>51142700</v>
      </c>
      <c r="S6" s="2" t="s">
        <v>45</v>
      </c>
      <c r="T6" s="2">
        <v>1</v>
      </c>
      <c r="U6" s="2">
        <v>12</v>
      </c>
      <c r="V6" s="2">
        <v>0</v>
      </c>
    </row>
    <row r="7" spans="1:22" x14ac:dyDescent="0.35">
      <c r="A7" s="2" t="s">
        <v>46</v>
      </c>
      <c r="B7" s="3">
        <v>734448000246</v>
      </c>
      <c r="C7" s="2" t="s">
        <v>47</v>
      </c>
      <c r="D7" s="2" t="s">
        <v>24</v>
      </c>
      <c r="E7" s="2" t="s">
        <v>25</v>
      </c>
      <c r="F7" s="2" t="s">
        <v>26</v>
      </c>
      <c r="G7" s="2" t="s">
        <v>26</v>
      </c>
      <c r="H7" s="2" t="s">
        <v>177</v>
      </c>
      <c r="J7" s="2">
        <v>144</v>
      </c>
      <c r="K7" s="2">
        <v>144</v>
      </c>
      <c r="L7" s="2">
        <v>144</v>
      </c>
      <c r="M7" s="2">
        <v>0</v>
      </c>
      <c r="N7" s="2">
        <v>0</v>
      </c>
      <c r="O7" s="2">
        <v>57.6</v>
      </c>
      <c r="P7" s="2">
        <v>1</v>
      </c>
      <c r="Q7" s="2">
        <v>1</v>
      </c>
      <c r="R7" s="2">
        <v>51142700</v>
      </c>
      <c r="S7" s="2" t="s">
        <v>48</v>
      </c>
      <c r="T7" s="2">
        <v>1</v>
      </c>
      <c r="U7" s="2">
        <v>24</v>
      </c>
      <c r="V7" s="2">
        <v>0</v>
      </c>
    </row>
    <row r="8" spans="1:22" x14ac:dyDescent="0.35">
      <c r="A8" s="2" t="s">
        <v>49</v>
      </c>
      <c r="B8" s="3">
        <v>734448013949</v>
      </c>
      <c r="C8" s="2" t="s">
        <v>50</v>
      </c>
      <c r="D8" s="2" t="s">
        <v>24</v>
      </c>
      <c r="E8" s="2" t="s">
        <v>25</v>
      </c>
      <c r="F8" s="2" t="s">
        <v>26</v>
      </c>
      <c r="G8" s="2" t="s">
        <v>26</v>
      </c>
      <c r="H8" s="2" t="s">
        <v>177</v>
      </c>
      <c r="J8" s="2">
        <v>134</v>
      </c>
      <c r="K8" s="2">
        <v>134</v>
      </c>
      <c r="L8" s="2">
        <v>134</v>
      </c>
      <c r="M8" s="2">
        <v>0</v>
      </c>
      <c r="N8" s="2">
        <v>0</v>
      </c>
      <c r="O8" s="2">
        <v>53.6</v>
      </c>
      <c r="P8" s="2">
        <v>1</v>
      </c>
      <c r="Q8" s="2">
        <v>1</v>
      </c>
      <c r="R8" s="2">
        <v>51142700</v>
      </c>
      <c r="S8" s="2" t="s">
        <v>51</v>
      </c>
      <c r="T8" s="2">
        <v>1</v>
      </c>
      <c r="U8" s="2">
        <v>24</v>
      </c>
      <c r="V8" s="2">
        <v>0</v>
      </c>
    </row>
    <row r="9" spans="1:22" x14ac:dyDescent="0.35">
      <c r="A9" s="2" t="s">
        <v>61</v>
      </c>
      <c r="C9" s="2" t="s">
        <v>62</v>
      </c>
      <c r="D9" s="2" t="s">
        <v>24</v>
      </c>
      <c r="E9" s="2" t="s">
        <v>25</v>
      </c>
      <c r="F9" s="2" t="s">
        <v>26</v>
      </c>
      <c r="G9" s="2" t="s">
        <v>26</v>
      </c>
      <c r="H9" s="2" t="s">
        <v>177</v>
      </c>
      <c r="J9" s="2">
        <v>189</v>
      </c>
      <c r="K9" s="2">
        <v>189</v>
      </c>
      <c r="L9" s="2">
        <v>189</v>
      </c>
      <c r="M9" s="2">
        <v>0</v>
      </c>
      <c r="N9" s="2">
        <v>0</v>
      </c>
      <c r="O9" s="2">
        <v>75.599999999999994</v>
      </c>
      <c r="P9" s="2">
        <v>0</v>
      </c>
      <c r="Q9" s="2">
        <v>1</v>
      </c>
      <c r="R9" s="2">
        <v>51171700</v>
      </c>
      <c r="S9" s="2" t="s">
        <v>63</v>
      </c>
      <c r="T9" s="2">
        <v>1</v>
      </c>
      <c r="U9" s="2">
        <v>4</v>
      </c>
      <c r="V9" s="2">
        <v>0</v>
      </c>
    </row>
    <row r="10" spans="1:22" x14ac:dyDescent="0.35">
      <c r="A10" s="2" t="s">
        <v>92</v>
      </c>
      <c r="C10" s="2" t="s">
        <v>93</v>
      </c>
      <c r="D10" s="2" t="s">
        <v>24</v>
      </c>
      <c r="E10" s="2" t="s">
        <v>25</v>
      </c>
      <c r="F10" s="2" t="s">
        <v>26</v>
      </c>
      <c r="G10" s="2" t="s">
        <v>26</v>
      </c>
      <c r="H10" s="2" t="s">
        <v>177</v>
      </c>
      <c r="J10" s="1">
        <v>622</v>
      </c>
      <c r="K10" s="1">
        <v>622</v>
      </c>
      <c r="L10" s="1">
        <v>622</v>
      </c>
      <c r="M10" s="2">
        <v>0</v>
      </c>
      <c r="N10" s="2">
        <v>0</v>
      </c>
      <c r="O10" s="2">
        <v>248.8</v>
      </c>
      <c r="P10" s="2">
        <v>0</v>
      </c>
      <c r="Q10" s="2">
        <v>1</v>
      </c>
      <c r="R10" s="2">
        <v>51101717</v>
      </c>
      <c r="S10" s="2" t="s">
        <v>94</v>
      </c>
      <c r="T10" s="2">
        <v>1</v>
      </c>
      <c r="U10" s="2">
        <v>2</v>
      </c>
      <c r="V10" s="2">
        <v>0</v>
      </c>
    </row>
    <row r="11" spans="1:22" x14ac:dyDescent="0.35">
      <c r="A11" s="2" t="s">
        <v>95</v>
      </c>
      <c r="B11" s="3">
        <v>734448010399</v>
      </c>
      <c r="C11" s="2" t="s">
        <v>96</v>
      </c>
      <c r="D11" s="2" t="s">
        <v>24</v>
      </c>
      <c r="E11" s="2" t="s">
        <v>25</v>
      </c>
      <c r="F11" s="2" t="s">
        <v>26</v>
      </c>
      <c r="G11" s="2" t="s">
        <v>26</v>
      </c>
      <c r="H11" s="2" t="s">
        <v>177</v>
      </c>
      <c r="J11" s="1">
        <v>255</v>
      </c>
      <c r="K11" s="1">
        <v>255</v>
      </c>
      <c r="L11" s="1">
        <v>255</v>
      </c>
      <c r="M11" s="2">
        <v>0</v>
      </c>
      <c r="N11" s="2">
        <v>0</v>
      </c>
      <c r="O11" s="2">
        <v>102</v>
      </c>
      <c r="P11" s="2">
        <v>1</v>
      </c>
      <c r="Q11" s="2">
        <v>1</v>
      </c>
      <c r="R11" s="2">
        <v>51101717</v>
      </c>
      <c r="S11" s="2" t="s">
        <v>97</v>
      </c>
      <c r="T11" s="2">
        <v>1</v>
      </c>
      <c r="U11" s="2">
        <v>50</v>
      </c>
      <c r="V11" s="2">
        <v>0</v>
      </c>
    </row>
    <row r="12" spans="1:22" x14ac:dyDescent="0.35">
      <c r="A12" s="2" t="s">
        <v>98</v>
      </c>
      <c r="B12" s="3">
        <v>734448013970</v>
      </c>
      <c r="C12" s="2" t="s">
        <v>99</v>
      </c>
      <c r="D12" s="2" t="s">
        <v>24</v>
      </c>
      <c r="E12" s="2" t="s">
        <v>25</v>
      </c>
      <c r="F12" s="2" t="s">
        <v>26</v>
      </c>
      <c r="G12" s="2" t="s">
        <v>26</v>
      </c>
      <c r="H12" s="2" t="s">
        <v>177</v>
      </c>
      <c r="J12" s="1">
        <v>298</v>
      </c>
      <c r="K12" s="1">
        <v>298</v>
      </c>
      <c r="L12" s="1">
        <v>298</v>
      </c>
      <c r="M12" s="2">
        <v>0</v>
      </c>
      <c r="N12" s="2">
        <v>0</v>
      </c>
      <c r="O12" s="2">
        <v>119.2</v>
      </c>
      <c r="P12" s="2">
        <v>1</v>
      </c>
      <c r="Q12" s="2">
        <v>1</v>
      </c>
      <c r="R12" s="2">
        <v>51101717</v>
      </c>
      <c r="S12" s="2" t="s">
        <v>100</v>
      </c>
      <c r="T12" s="2">
        <v>1</v>
      </c>
      <c r="U12" s="2">
        <v>50</v>
      </c>
      <c r="V12" s="2">
        <v>0</v>
      </c>
    </row>
    <row r="13" spans="1:22" x14ac:dyDescent="0.35">
      <c r="A13" s="2" t="s">
        <v>101</v>
      </c>
      <c r="B13" s="3">
        <v>734448061056</v>
      </c>
      <c r="C13" s="2" t="s">
        <v>102</v>
      </c>
      <c r="D13" s="2" t="s">
        <v>24</v>
      </c>
      <c r="E13" s="2" t="s">
        <v>25</v>
      </c>
      <c r="F13" s="2" t="s">
        <v>26</v>
      </c>
      <c r="G13" s="2" t="s">
        <v>26</v>
      </c>
      <c r="H13" s="2" t="s">
        <v>177</v>
      </c>
      <c r="J13" s="1">
        <v>967</v>
      </c>
      <c r="K13" s="1">
        <v>967</v>
      </c>
      <c r="L13" s="1">
        <v>967</v>
      </c>
      <c r="M13" s="2">
        <v>0</v>
      </c>
      <c r="N13" s="2">
        <v>0</v>
      </c>
      <c r="O13" s="2">
        <v>386.8</v>
      </c>
      <c r="P13" s="2">
        <v>1</v>
      </c>
      <c r="Q13" s="2">
        <v>1</v>
      </c>
      <c r="R13" s="2">
        <v>51101717</v>
      </c>
      <c r="S13" s="2" t="s">
        <v>103</v>
      </c>
      <c r="T13" s="2">
        <v>1</v>
      </c>
      <c r="U13" s="2">
        <v>2</v>
      </c>
      <c r="V13" s="2">
        <v>0</v>
      </c>
    </row>
    <row r="14" spans="1:22" x14ac:dyDescent="0.35">
      <c r="A14" s="2" t="s">
        <v>111</v>
      </c>
      <c r="B14" s="3">
        <v>734448011839</v>
      </c>
      <c r="C14" s="2" t="s">
        <v>112</v>
      </c>
      <c r="D14" s="2" t="s">
        <v>24</v>
      </c>
      <c r="E14" s="2" t="s">
        <v>25</v>
      </c>
      <c r="F14" s="2" t="s">
        <v>26</v>
      </c>
      <c r="G14" s="2" t="s">
        <v>26</v>
      </c>
      <c r="H14" s="2" t="s">
        <v>177</v>
      </c>
      <c r="I14" s="2" t="s">
        <v>113</v>
      </c>
      <c r="J14" s="2">
        <v>327</v>
      </c>
      <c r="K14" s="2">
        <v>327</v>
      </c>
      <c r="L14" s="2">
        <v>327</v>
      </c>
      <c r="M14" s="2">
        <v>0</v>
      </c>
      <c r="N14" s="2">
        <v>0</v>
      </c>
      <c r="O14" s="2">
        <v>130.80000000000001</v>
      </c>
      <c r="P14" s="2">
        <v>1</v>
      </c>
      <c r="Q14" s="2">
        <v>1</v>
      </c>
      <c r="R14" s="2">
        <v>51142140</v>
      </c>
      <c r="S14" s="2" t="s">
        <v>114</v>
      </c>
      <c r="T14" s="2">
        <v>1</v>
      </c>
      <c r="U14" s="2">
        <v>0</v>
      </c>
      <c r="V14" s="2">
        <v>0</v>
      </c>
    </row>
    <row r="15" spans="1:22" x14ac:dyDescent="0.35">
      <c r="A15" s="2" t="s">
        <v>115</v>
      </c>
      <c r="B15" s="3">
        <v>734448060936</v>
      </c>
      <c r="C15" s="2" t="s">
        <v>116</v>
      </c>
      <c r="D15" s="2" t="s">
        <v>24</v>
      </c>
      <c r="E15" s="2" t="s">
        <v>25</v>
      </c>
      <c r="F15" s="2" t="s">
        <v>26</v>
      </c>
      <c r="G15" s="2" t="s">
        <v>26</v>
      </c>
      <c r="H15" s="2" t="s">
        <v>177</v>
      </c>
      <c r="I15" s="2" t="s">
        <v>117</v>
      </c>
      <c r="J15" s="2">
        <v>638</v>
      </c>
      <c r="K15" s="2">
        <v>638</v>
      </c>
      <c r="L15" s="2">
        <v>638</v>
      </c>
      <c r="M15" s="2">
        <v>0</v>
      </c>
      <c r="N15" s="2">
        <v>0</v>
      </c>
      <c r="O15" s="2">
        <v>255.2</v>
      </c>
      <c r="P15" s="2">
        <v>1</v>
      </c>
      <c r="Q15" s="2">
        <v>1</v>
      </c>
      <c r="R15" s="2">
        <v>51142140</v>
      </c>
      <c r="S15" s="2" t="s">
        <v>118</v>
      </c>
      <c r="T15" s="2">
        <v>1</v>
      </c>
      <c r="U15" s="2">
        <v>0</v>
      </c>
      <c r="V15" s="2">
        <v>0</v>
      </c>
    </row>
    <row r="16" spans="1:22" x14ac:dyDescent="0.35">
      <c r="A16" s="2" t="s">
        <v>131</v>
      </c>
      <c r="B16" s="3">
        <v>734448031257</v>
      </c>
      <c r="C16" s="2" t="s">
        <v>132</v>
      </c>
      <c r="D16" s="2" t="s">
        <v>24</v>
      </c>
      <c r="E16" s="2" t="s">
        <v>25</v>
      </c>
      <c r="F16" s="2" t="s">
        <v>26</v>
      </c>
      <c r="G16" s="2" t="s">
        <v>26</v>
      </c>
      <c r="H16" s="2" t="s">
        <v>177</v>
      </c>
      <c r="J16" s="2">
        <v>256</v>
      </c>
      <c r="K16" s="2">
        <v>256</v>
      </c>
      <c r="L16" s="2">
        <v>256</v>
      </c>
      <c r="M16" s="2">
        <v>0</v>
      </c>
      <c r="N16" s="2">
        <v>0</v>
      </c>
      <c r="O16" s="2">
        <v>102.4</v>
      </c>
      <c r="P16" s="2">
        <v>1</v>
      </c>
      <c r="Q16" s="2">
        <v>1</v>
      </c>
      <c r="R16" s="2">
        <v>51101700</v>
      </c>
      <c r="T16" s="2">
        <v>1</v>
      </c>
      <c r="U16" s="2">
        <v>20</v>
      </c>
      <c r="V16" s="2">
        <v>0</v>
      </c>
    </row>
    <row r="17" spans="1:22" x14ac:dyDescent="0.35">
      <c r="A17" s="2" t="s">
        <v>133</v>
      </c>
      <c r="B17" s="3">
        <v>734448009331</v>
      </c>
      <c r="C17" s="2" t="s">
        <v>134</v>
      </c>
      <c r="D17" s="2" t="s">
        <v>24</v>
      </c>
      <c r="E17" s="2" t="s">
        <v>25</v>
      </c>
      <c r="F17" s="2" t="s">
        <v>26</v>
      </c>
      <c r="G17" s="2" t="s">
        <v>26</v>
      </c>
      <c r="H17" s="2" t="s">
        <v>177</v>
      </c>
      <c r="J17" s="2">
        <v>217</v>
      </c>
      <c r="K17" s="2">
        <v>217</v>
      </c>
      <c r="L17" s="2">
        <v>217</v>
      </c>
      <c r="M17" s="2">
        <v>0</v>
      </c>
      <c r="N17" s="2">
        <v>0</v>
      </c>
      <c r="O17" s="2">
        <v>86.8</v>
      </c>
      <c r="P17" s="2">
        <v>1</v>
      </c>
      <c r="Q17" s="2">
        <v>1</v>
      </c>
      <c r="R17" s="2">
        <v>51101700</v>
      </c>
      <c r="S17" s="2" t="s">
        <v>135</v>
      </c>
      <c r="T17" s="2">
        <v>1</v>
      </c>
      <c r="U17" s="2">
        <v>20</v>
      </c>
      <c r="V17" s="2">
        <v>0</v>
      </c>
    </row>
    <row r="18" spans="1:22" x14ac:dyDescent="0.35">
      <c r="A18" s="2" t="s">
        <v>136</v>
      </c>
      <c r="C18" s="2" t="s">
        <v>137</v>
      </c>
      <c r="D18" s="2" t="s">
        <v>24</v>
      </c>
      <c r="E18" s="2" t="s">
        <v>25</v>
      </c>
      <c r="F18" s="2" t="s">
        <v>26</v>
      </c>
      <c r="G18" s="2" t="s">
        <v>26</v>
      </c>
      <c r="H18" s="2" t="s">
        <v>177</v>
      </c>
      <c r="I18" s="2" t="s">
        <v>138</v>
      </c>
      <c r="J18" s="2">
        <v>112</v>
      </c>
      <c r="K18" s="2">
        <v>112</v>
      </c>
      <c r="L18" s="2">
        <v>112</v>
      </c>
      <c r="M18" s="2">
        <v>0</v>
      </c>
      <c r="N18" s="2">
        <v>0</v>
      </c>
      <c r="O18" s="2">
        <v>44.8</v>
      </c>
      <c r="P18" s="2">
        <v>1</v>
      </c>
      <c r="Q18" s="2">
        <v>1</v>
      </c>
      <c r="R18" s="2">
        <v>51101700</v>
      </c>
      <c r="S18" s="2" t="s">
        <v>139</v>
      </c>
      <c r="T18" s="2">
        <v>1</v>
      </c>
      <c r="U18" s="2">
        <v>0</v>
      </c>
      <c r="V18" s="2">
        <v>0</v>
      </c>
    </row>
    <row r="19" spans="1:22" x14ac:dyDescent="0.35">
      <c r="A19" s="2" t="s">
        <v>140</v>
      </c>
      <c r="B19" s="3">
        <v>734448009591</v>
      </c>
      <c r="C19" s="2" t="s">
        <v>141</v>
      </c>
      <c r="D19" s="2" t="s">
        <v>24</v>
      </c>
      <c r="E19" s="2" t="s">
        <v>25</v>
      </c>
      <c r="F19" s="2" t="s">
        <v>26</v>
      </c>
      <c r="G19" s="2" t="s">
        <v>26</v>
      </c>
      <c r="H19" s="2" t="s">
        <v>177</v>
      </c>
      <c r="J19" s="2">
        <v>64</v>
      </c>
      <c r="K19" s="2">
        <v>64</v>
      </c>
      <c r="L19" s="2">
        <v>64</v>
      </c>
      <c r="M19" s="2">
        <v>0</v>
      </c>
      <c r="N19" s="2">
        <v>0</v>
      </c>
      <c r="O19" s="2">
        <v>25.6</v>
      </c>
      <c r="P19" s="2">
        <v>1</v>
      </c>
      <c r="Q19" s="2">
        <v>1</v>
      </c>
      <c r="R19" s="2">
        <v>51101700</v>
      </c>
      <c r="T19" s="2">
        <v>1</v>
      </c>
      <c r="U19" s="2">
        <v>50</v>
      </c>
      <c r="V19" s="2">
        <v>0</v>
      </c>
    </row>
    <row r="20" spans="1:22" x14ac:dyDescent="0.35">
      <c r="A20" s="2" t="s">
        <v>152</v>
      </c>
      <c r="B20" s="3">
        <v>734448009553</v>
      </c>
      <c r="C20" s="2" t="s">
        <v>153</v>
      </c>
      <c r="D20" s="2" t="s">
        <v>24</v>
      </c>
      <c r="E20" s="2" t="s">
        <v>25</v>
      </c>
      <c r="F20" s="2" t="s">
        <v>26</v>
      </c>
      <c r="G20" s="2" t="s">
        <v>26</v>
      </c>
      <c r="H20" s="2" t="s">
        <v>177</v>
      </c>
      <c r="J20" s="2">
        <v>309</v>
      </c>
      <c r="K20" s="2">
        <v>309</v>
      </c>
      <c r="L20" s="2">
        <v>309</v>
      </c>
      <c r="M20" s="2">
        <v>0</v>
      </c>
      <c r="N20" s="2">
        <v>0</v>
      </c>
      <c r="O20" s="2">
        <v>123.6</v>
      </c>
      <c r="P20" s="2">
        <v>1</v>
      </c>
      <c r="Q20" s="2">
        <v>1</v>
      </c>
      <c r="R20" s="2">
        <v>10111305</v>
      </c>
      <c r="S20" s="2" t="s">
        <v>154</v>
      </c>
      <c r="T20" s="2">
        <v>1</v>
      </c>
      <c r="U20" s="2">
        <v>16</v>
      </c>
      <c r="V20" s="2">
        <v>0</v>
      </c>
    </row>
    <row r="21" spans="1:22" x14ac:dyDescent="0.35">
      <c r="A21" s="2" t="s">
        <v>159</v>
      </c>
      <c r="B21" s="3">
        <v>734448012140</v>
      </c>
      <c r="C21" s="2" t="s">
        <v>160</v>
      </c>
      <c r="D21" s="2" t="s">
        <v>24</v>
      </c>
      <c r="E21" s="2" t="s">
        <v>25</v>
      </c>
      <c r="F21" s="2" t="s">
        <v>26</v>
      </c>
      <c r="G21" s="2" t="s">
        <v>26</v>
      </c>
      <c r="H21" s="2" t="s">
        <v>177</v>
      </c>
      <c r="J21" s="2">
        <v>198</v>
      </c>
      <c r="K21" s="2">
        <v>198</v>
      </c>
      <c r="L21" s="2">
        <v>198</v>
      </c>
      <c r="M21" s="2">
        <v>0</v>
      </c>
      <c r="N21" s="2">
        <v>0</v>
      </c>
      <c r="O21" s="2">
        <v>79.2</v>
      </c>
      <c r="P21" s="2">
        <v>1</v>
      </c>
      <c r="Q21" s="2">
        <v>1</v>
      </c>
      <c r="R21" s="2">
        <v>51101701</v>
      </c>
      <c r="S21" s="2" t="s">
        <v>161</v>
      </c>
      <c r="T21" s="2">
        <v>1</v>
      </c>
      <c r="U21" s="2">
        <v>6</v>
      </c>
      <c r="V21" s="2">
        <v>0</v>
      </c>
    </row>
    <row r="22" spans="1:22" x14ac:dyDescent="0.35">
      <c r="A22" s="2" t="s">
        <v>162</v>
      </c>
      <c r="B22" s="3">
        <v>734448010412</v>
      </c>
      <c r="C22" s="2" t="s">
        <v>163</v>
      </c>
      <c r="D22" s="2" t="s">
        <v>24</v>
      </c>
      <c r="E22" s="2" t="s">
        <v>25</v>
      </c>
      <c r="F22" s="2" t="s">
        <v>26</v>
      </c>
      <c r="G22" s="2" t="s">
        <v>26</v>
      </c>
      <c r="H22" s="2" t="s">
        <v>177</v>
      </c>
      <c r="J22" s="2">
        <v>86</v>
      </c>
      <c r="K22" s="2">
        <v>86</v>
      </c>
      <c r="L22" s="2">
        <v>86</v>
      </c>
      <c r="M22" s="2">
        <v>0</v>
      </c>
      <c r="N22" s="2">
        <v>0</v>
      </c>
      <c r="O22" s="2">
        <v>34.4</v>
      </c>
      <c r="P22" s="2">
        <v>1</v>
      </c>
      <c r="Q22" s="2">
        <v>1</v>
      </c>
      <c r="R22" s="2">
        <v>51101701</v>
      </c>
      <c r="S22" s="2" t="s">
        <v>164</v>
      </c>
      <c r="T22" s="2">
        <v>1</v>
      </c>
      <c r="U22" s="2">
        <v>6</v>
      </c>
      <c r="V22" s="2">
        <v>0</v>
      </c>
    </row>
    <row r="23" spans="1:22" x14ac:dyDescent="0.35">
      <c r="A23" s="2" t="s">
        <v>165</v>
      </c>
      <c r="B23" s="3">
        <v>734448010405</v>
      </c>
      <c r="C23" s="2" t="s">
        <v>166</v>
      </c>
      <c r="D23" s="2" t="s">
        <v>24</v>
      </c>
      <c r="E23" s="2" t="s">
        <v>25</v>
      </c>
      <c r="F23" s="2" t="s">
        <v>26</v>
      </c>
      <c r="G23" s="2" t="s">
        <v>26</v>
      </c>
      <c r="H23" s="2" t="s">
        <v>177</v>
      </c>
      <c r="J23" s="2">
        <v>142</v>
      </c>
      <c r="K23" s="2">
        <v>142</v>
      </c>
      <c r="L23" s="2">
        <v>142</v>
      </c>
      <c r="M23" s="2">
        <v>0</v>
      </c>
      <c r="N23" s="2">
        <v>0</v>
      </c>
      <c r="O23" s="2">
        <v>56.8</v>
      </c>
      <c r="P23" s="2">
        <v>1</v>
      </c>
      <c r="Q23" s="2">
        <v>1</v>
      </c>
      <c r="R23" s="2">
        <v>51101701</v>
      </c>
      <c r="S23" s="2" t="s">
        <v>167</v>
      </c>
      <c r="T23" s="2">
        <v>1</v>
      </c>
      <c r="U23" s="2">
        <v>6</v>
      </c>
      <c r="V23" s="2">
        <v>0</v>
      </c>
    </row>
    <row r="24" spans="1:22" x14ac:dyDescent="0.35">
      <c r="A24" s="2" t="s">
        <v>172</v>
      </c>
      <c r="B24" s="3">
        <v>734448001755</v>
      </c>
      <c r="C24" s="2" t="s">
        <v>173</v>
      </c>
      <c r="D24" s="2" t="s">
        <v>24</v>
      </c>
      <c r="E24" s="2" t="s">
        <v>25</v>
      </c>
      <c r="F24" s="2" t="s">
        <v>26</v>
      </c>
      <c r="G24" s="2" t="s">
        <v>26</v>
      </c>
      <c r="H24" s="2" t="s">
        <v>177</v>
      </c>
      <c r="J24" s="2">
        <v>148</v>
      </c>
      <c r="K24" s="2">
        <v>148</v>
      </c>
      <c r="L24" s="2">
        <v>148</v>
      </c>
      <c r="M24" s="2">
        <v>0</v>
      </c>
      <c r="N24" s="2">
        <v>0</v>
      </c>
      <c r="O24" s="2">
        <v>59.2</v>
      </c>
      <c r="P24" s="2">
        <v>1</v>
      </c>
      <c r="Q24" s="2">
        <v>1</v>
      </c>
      <c r="R24" s="2">
        <v>51102713</v>
      </c>
      <c r="S24" s="2" t="s">
        <v>174</v>
      </c>
      <c r="T24" s="2">
        <v>1</v>
      </c>
      <c r="U24" s="2">
        <v>36</v>
      </c>
      <c r="V24" s="2">
        <v>0</v>
      </c>
    </row>
    <row r="25" spans="1:22" x14ac:dyDescent="0.35">
      <c r="A25" s="2" t="s">
        <v>22</v>
      </c>
      <c r="B25" s="3">
        <v>734448000307</v>
      </c>
      <c r="C25" s="2" t="s">
        <v>23</v>
      </c>
      <c r="D25" s="2" t="s">
        <v>24</v>
      </c>
      <c r="E25" s="2" t="s">
        <v>25</v>
      </c>
      <c r="F25" s="2" t="s">
        <v>26</v>
      </c>
      <c r="G25" s="2" t="s">
        <v>26</v>
      </c>
      <c r="H25" s="2" t="s">
        <v>175</v>
      </c>
      <c r="J25" s="2">
        <v>189</v>
      </c>
      <c r="K25" s="2">
        <v>189</v>
      </c>
      <c r="L25" s="2">
        <v>189</v>
      </c>
      <c r="M25" s="2">
        <v>0</v>
      </c>
      <c r="N25" s="2">
        <v>0</v>
      </c>
      <c r="O25" s="2">
        <v>71.819999999999993</v>
      </c>
      <c r="P25" s="2">
        <v>0</v>
      </c>
      <c r="Q25" s="2">
        <v>1</v>
      </c>
      <c r="R25" s="2">
        <v>51161802</v>
      </c>
      <c r="S25" s="2" t="s">
        <v>27</v>
      </c>
      <c r="T25" s="2">
        <v>1</v>
      </c>
      <c r="U25" s="2">
        <v>24</v>
      </c>
      <c r="V25" s="2">
        <v>0</v>
      </c>
    </row>
    <row r="26" spans="1:22" x14ac:dyDescent="0.35">
      <c r="A26" s="2" t="s">
        <v>28</v>
      </c>
      <c r="B26" s="3">
        <v>734448060981</v>
      </c>
      <c r="C26" s="2" t="s">
        <v>29</v>
      </c>
      <c r="D26" s="2" t="s">
        <v>24</v>
      </c>
      <c r="E26" s="2" t="s">
        <v>25</v>
      </c>
      <c r="F26" s="2" t="s">
        <v>26</v>
      </c>
      <c r="G26" s="2" t="s">
        <v>26</v>
      </c>
      <c r="H26" s="2" t="s">
        <v>175</v>
      </c>
      <c r="J26" s="2">
        <v>159</v>
      </c>
      <c r="K26" s="2">
        <v>159</v>
      </c>
      <c r="L26" s="2">
        <v>159</v>
      </c>
      <c r="M26" s="2">
        <v>0</v>
      </c>
      <c r="N26" s="2">
        <v>0</v>
      </c>
      <c r="O26" s="2">
        <v>60.42</v>
      </c>
      <c r="P26" s="2">
        <v>1</v>
      </c>
      <c r="Q26" s="2">
        <v>1</v>
      </c>
      <c r="R26" s="2">
        <v>51101603</v>
      </c>
      <c r="S26" s="2" t="s">
        <v>30</v>
      </c>
      <c r="T26" s="2">
        <v>1</v>
      </c>
      <c r="U26" s="2">
        <v>12</v>
      </c>
      <c r="V26" s="2">
        <v>0</v>
      </c>
    </row>
    <row r="27" spans="1:22" x14ac:dyDescent="0.35">
      <c r="A27" s="2" t="s">
        <v>52</v>
      </c>
      <c r="B27" s="3">
        <v>7506412700130</v>
      </c>
      <c r="C27" s="2" t="s">
        <v>53</v>
      </c>
      <c r="D27" s="2" t="s">
        <v>24</v>
      </c>
      <c r="E27" s="2" t="s">
        <v>25</v>
      </c>
      <c r="F27" s="2" t="s">
        <v>26</v>
      </c>
      <c r="G27" s="2" t="s">
        <v>26</v>
      </c>
      <c r="H27" s="2" t="s">
        <v>175</v>
      </c>
      <c r="J27" s="2">
        <v>128</v>
      </c>
      <c r="K27" s="2">
        <v>128</v>
      </c>
      <c r="L27" s="2">
        <v>128</v>
      </c>
      <c r="M27" s="2">
        <v>0</v>
      </c>
      <c r="N27" s="2">
        <v>0</v>
      </c>
      <c r="O27" s="2">
        <v>48.64</v>
      </c>
      <c r="P27" s="2">
        <v>1</v>
      </c>
      <c r="Q27" s="2">
        <v>1</v>
      </c>
      <c r="R27" s="2">
        <v>51161800</v>
      </c>
      <c r="S27" s="2" t="s">
        <v>54</v>
      </c>
      <c r="T27" s="2">
        <v>1</v>
      </c>
      <c r="U27" s="2">
        <v>24</v>
      </c>
      <c r="V27" s="2">
        <v>0</v>
      </c>
    </row>
    <row r="28" spans="1:22" x14ac:dyDescent="0.35">
      <c r="A28" s="2" t="s">
        <v>55</v>
      </c>
      <c r="B28" s="3">
        <v>734448060271</v>
      </c>
      <c r="C28" s="2" t="s">
        <v>56</v>
      </c>
      <c r="D28" s="2" t="s">
        <v>24</v>
      </c>
      <c r="E28" s="2" t="s">
        <v>25</v>
      </c>
      <c r="F28" s="2" t="s">
        <v>26</v>
      </c>
      <c r="G28" s="2" t="s">
        <v>26</v>
      </c>
      <c r="H28" s="2" t="s">
        <v>175</v>
      </c>
      <c r="J28" s="2">
        <v>304</v>
      </c>
      <c r="K28" s="2">
        <v>304</v>
      </c>
      <c r="L28" s="2">
        <v>304</v>
      </c>
      <c r="M28" s="2">
        <v>0</v>
      </c>
      <c r="N28" s="2">
        <v>0</v>
      </c>
      <c r="O28" s="2">
        <v>115.52</v>
      </c>
      <c r="P28" s="2">
        <v>1</v>
      </c>
      <c r="Q28" s="2">
        <v>1</v>
      </c>
      <c r="R28" s="2">
        <v>51101511</v>
      </c>
      <c r="T28" s="2">
        <v>1</v>
      </c>
      <c r="U28" s="2">
        <v>20</v>
      </c>
      <c r="V28" s="2">
        <v>0</v>
      </c>
    </row>
    <row r="29" spans="1:22" x14ac:dyDescent="0.35">
      <c r="A29" s="2" t="s">
        <v>57</v>
      </c>
      <c r="B29" s="3">
        <v>734448060493</v>
      </c>
      <c r="C29" s="2" t="s">
        <v>58</v>
      </c>
      <c r="D29" s="2" t="s">
        <v>24</v>
      </c>
      <c r="E29" s="2" t="s">
        <v>25</v>
      </c>
      <c r="F29" s="2" t="s">
        <v>26</v>
      </c>
      <c r="G29" s="2" t="s">
        <v>26</v>
      </c>
      <c r="H29" s="2" t="s">
        <v>175</v>
      </c>
      <c r="J29" s="2">
        <v>309</v>
      </c>
      <c r="K29" s="2">
        <v>309</v>
      </c>
      <c r="L29" s="2">
        <v>309</v>
      </c>
      <c r="M29" s="2">
        <v>0</v>
      </c>
      <c r="N29" s="2">
        <v>0</v>
      </c>
      <c r="O29" s="2">
        <v>117.42</v>
      </c>
      <c r="P29" s="2">
        <v>1</v>
      </c>
      <c r="Q29" s="2">
        <v>1</v>
      </c>
      <c r="R29" s="2">
        <v>51101511</v>
      </c>
      <c r="T29" s="2">
        <v>1</v>
      </c>
      <c r="U29" s="2">
        <v>24</v>
      </c>
      <c r="V29" s="2">
        <v>0</v>
      </c>
    </row>
    <row r="30" spans="1:22" x14ac:dyDescent="0.35">
      <c r="A30" s="2" t="s">
        <v>59</v>
      </c>
      <c r="B30" s="3">
        <v>734448061032</v>
      </c>
      <c r="C30" s="2" t="s">
        <v>60</v>
      </c>
      <c r="D30" s="2" t="s">
        <v>24</v>
      </c>
      <c r="E30" s="2" t="s">
        <v>25</v>
      </c>
      <c r="F30" s="2" t="s">
        <v>26</v>
      </c>
      <c r="G30" s="2" t="s">
        <v>26</v>
      </c>
      <c r="H30" s="2" t="s">
        <v>175</v>
      </c>
      <c r="J30" s="2">
        <v>197</v>
      </c>
      <c r="K30" s="2">
        <v>197</v>
      </c>
      <c r="L30" s="2">
        <v>197</v>
      </c>
      <c r="M30" s="2">
        <v>0</v>
      </c>
      <c r="N30" s="2">
        <v>0</v>
      </c>
      <c r="O30" s="2">
        <v>74.86</v>
      </c>
      <c r="P30" s="2">
        <v>1</v>
      </c>
      <c r="Q30" s="2">
        <v>1</v>
      </c>
      <c r="R30" s="2">
        <v>51101805</v>
      </c>
      <c r="T30" s="2">
        <v>1</v>
      </c>
      <c r="U30" s="2">
        <v>12</v>
      </c>
      <c r="V30" s="2">
        <v>0</v>
      </c>
    </row>
    <row r="31" spans="1:22" x14ac:dyDescent="0.35">
      <c r="A31" s="2" t="s">
        <v>64</v>
      </c>
      <c r="B31" s="3">
        <v>734448000314</v>
      </c>
      <c r="C31" s="2" t="s">
        <v>65</v>
      </c>
      <c r="D31" s="2" t="s">
        <v>24</v>
      </c>
      <c r="E31" s="2" t="s">
        <v>25</v>
      </c>
      <c r="F31" s="2" t="s">
        <v>26</v>
      </c>
      <c r="G31" s="2" t="s">
        <v>26</v>
      </c>
      <c r="H31" s="2" t="s">
        <v>175</v>
      </c>
      <c r="J31" s="2">
        <v>140</v>
      </c>
      <c r="K31" s="2">
        <v>140</v>
      </c>
      <c r="L31" s="2">
        <v>140</v>
      </c>
      <c r="M31" s="2">
        <v>0</v>
      </c>
      <c r="N31" s="2">
        <v>0</v>
      </c>
      <c r="O31" s="2">
        <v>53.2</v>
      </c>
      <c r="P31" s="2">
        <v>1</v>
      </c>
      <c r="Q31" s="2">
        <v>1</v>
      </c>
      <c r="R31" s="2">
        <v>51101717</v>
      </c>
      <c r="T31" s="2">
        <v>1</v>
      </c>
      <c r="U31" s="2">
        <v>12</v>
      </c>
      <c r="V31" s="2">
        <v>0</v>
      </c>
    </row>
    <row r="32" spans="1:22" x14ac:dyDescent="0.35">
      <c r="A32" s="2" t="s">
        <v>66</v>
      </c>
      <c r="B32" s="3">
        <v>734448000680</v>
      </c>
      <c r="C32" s="2" t="s">
        <v>67</v>
      </c>
      <c r="D32" s="2" t="s">
        <v>24</v>
      </c>
      <c r="E32" s="2" t="s">
        <v>25</v>
      </c>
      <c r="F32" s="2" t="s">
        <v>26</v>
      </c>
      <c r="G32" s="2" t="s">
        <v>26</v>
      </c>
      <c r="H32" s="2" t="s">
        <v>175</v>
      </c>
      <c r="J32" s="2">
        <v>1498</v>
      </c>
      <c r="K32" s="2">
        <v>1498</v>
      </c>
      <c r="L32" s="2">
        <v>1498</v>
      </c>
      <c r="M32" s="2">
        <v>0</v>
      </c>
      <c r="N32" s="2">
        <v>0</v>
      </c>
      <c r="O32" s="2">
        <v>569.24</v>
      </c>
      <c r="P32" s="2">
        <v>1</v>
      </c>
      <c r="Q32" s="2">
        <v>1</v>
      </c>
      <c r="R32" s="2">
        <v>51101700</v>
      </c>
      <c r="T32" s="2">
        <v>1</v>
      </c>
      <c r="U32" s="2">
        <v>2</v>
      </c>
      <c r="V32" s="2">
        <v>0</v>
      </c>
    </row>
    <row r="33" spans="1:22" x14ac:dyDescent="0.35">
      <c r="A33" s="2" t="s">
        <v>68</v>
      </c>
      <c r="B33" s="3">
        <v>734448000642</v>
      </c>
      <c r="C33" s="2" t="s">
        <v>69</v>
      </c>
      <c r="D33" s="2" t="s">
        <v>24</v>
      </c>
      <c r="E33" s="2" t="s">
        <v>25</v>
      </c>
      <c r="F33" s="2" t="s">
        <v>26</v>
      </c>
      <c r="G33" s="2" t="s">
        <v>26</v>
      </c>
      <c r="H33" s="2" t="s">
        <v>175</v>
      </c>
      <c r="J33" s="2">
        <v>1849</v>
      </c>
      <c r="K33" s="2">
        <v>1849</v>
      </c>
      <c r="L33" s="2">
        <v>1849</v>
      </c>
      <c r="M33" s="2">
        <v>0</v>
      </c>
      <c r="N33" s="2">
        <v>0</v>
      </c>
      <c r="O33" s="2">
        <v>702.62</v>
      </c>
      <c r="P33" s="2">
        <v>1</v>
      </c>
      <c r="Q33" s="2">
        <v>1</v>
      </c>
      <c r="R33" s="2">
        <v>51101700</v>
      </c>
      <c r="T33" s="2">
        <v>1</v>
      </c>
      <c r="U33" s="2">
        <v>2</v>
      </c>
      <c r="V33" s="2">
        <v>0</v>
      </c>
    </row>
    <row r="34" spans="1:22" x14ac:dyDescent="0.35">
      <c r="A34" s="2" t="s">
        <v>80</v>
      </c>
      <c r="B34" s="3">
        <v>734448060776</v>
      </c>
      <c r="C34" s="2" t="s">
        <v>81</v>
      </c>
      <c r="D34" s="2" t="s">
        <v>24</v>
      </c>
      <c r="E34" s="2" t="s">
        <v>25</v>
      </c>
      <c r="F34" s="2" t="s">
        <v>26</v>
      </c>
      <c r="G34" s="2" t="s">
        <v>26</v>
      </c>
      <c r="H34" s="2" t="s">
        <v>175</v>
      </c>
      <c r="J34" s="2">
        <v>173</v>
      </c>
      <c r="K34" s="2">
        <v>173</v>
      </c>
      <c r="L34" s="2">
        <v>173</v>
      </c>
      <c r="M34" s="2">
        <v>0</v>
      </c>
      <c r="N34" s="2">
        <v>0</v>
      </c>
      <c r="O34" s="2">
        <v>65.739999999999995</v>
      </c>
      <c r="P34" s="2">
        <v>0</v>
      </c>
      <c r="Q34" s="2">
        <v>1</v>
      </c>
      <c r="R34" s="2">
        <v>51102601</v>
      </c>
      <c r="T34" s="2">
        <v>1</v>
      </c>
      <c r="U34" s="2">
        <v>20</v>
      </c>
      <c r="V34" s="2">
        <v>0</v>
      </c>
    </row>
    <row r="35" spans="1:22" x14ac:dyDescent="0.35">
      <c r="A35" s="2" t="s">
        <v>82</v>
      </c>
      <c r="B35" s="3">
        <v>734448060769</v>
      </c>
      <c r="C35" s="2" t="s">
        <v>83</v>
      </c>
      <c r="D35" s="2" t="s">
        <v>24</v>
      </c>
      <c r="E35" s="2" t="s">
        <v>25</v>
      </c>
      <c r="F35" s="2" t="s">
        <v>26</v>
      </c>
      <c r="G35" s="2" t="s">
        <v>26</v>
      </c>
      <c r="H35" s="2" t="s">
        <v>175</v>
      </c>
      <c r="J35" s="2">
        <v>214</v>
      </c>
      <c r="K35" s="2">
        <v>214</v>
      </c>
      <c r="L35" s="2">
        <v>214</v>
      </c>
      <c r="M35" s="2">
        <v>0</v>
      </c>
      <c r="N35" s="2">
        <v>0</v>
      </c>
      <c r="O35" s="2">
        <v>81.319999999999993</v>
      </c>
      <c r="P35" s="2">
        <v>1</v>
      </c>
      <c r="Q35" s="2">
        <v>1</v>
      </c>
      <c r="R35" s="2">
        <v>51102601</v>
      </c>
      <c r="T35" s="2">
        <v>1</v>
      </c>
      <c r="U35" s="2">
        <v>20</v>
      </c>
      <c r="V35" s="2">
        <v>0</v>
      </c>
    </row>
    <row r="36" spans="1:22" x14ac:dyDescent="0.35">
      <c r="A36" s="2" t="s">
        <v>84</v>
      </c>
      <c r="B36" s="3">
        <v>734448000338</v>
      </c>
      <c r="C36" s="2" t="s">
        <v>85</v>
      </c>
      <c r="D36" s="2" t="s">
        <v>24</v>
      </c>
      <c r="E36" s="2" t="s">
        <v>25</v>
      </c>
      <c r="F36" s="2" t="s">
        <v>26</v>
      </c>
      <c r="G36" s="2" t="s">
        <v>26</v>
      </c>
      <c r="H36" s="2" t="s">
        <v>175</v>
      </c>
      <c r="J36" s="2">
        <v>159</v>
      </c>
      <c r="K36" s="2">
        <v>159</v>
      </c>
      <c r="L36" s="2">
        <v>159</v>
      </c>
      <c r="M36" s="2">
        <v>0</v>
      </c>
      <c r="N36" s="2">
        <v>0</v>
      </c>
      <c r="O36" s="2">
        <v>60.42</v>
      </c>
      <c r="P36" s="2">
        <v>1</v>
      </c>
      <c r="Q36" s="2">
        <v>1</v>
      </c>
      <c r="R36" s="2">
        <v>51102600</v>
      </c>
      <c r="T36" s="2">
        <v>1</v>
      </c>
      <c r="U36" s="2">
        <v>6</v>
      </c>
      <c r="V36" s="2">
        <v>0</v>
      </c>
    </row>
    <row r="37" spans="1:22" x14ac:dyDescent="0.35">
      <c r="A37" s="2" t="s">
        <v>86</v>
      </c>
      <c r="B37" s="3">
        <v>734448000574</v>
      </c>
      <c r="C37" s="2" t="s">
        <v>87</v>
      </c>
      <c r="D37" s="2" t="s">
        <v>24</v>
      </c>
      <c r="E37" s="2" t="s">
        <v>25</v>
      </c>
      <c r="F37" s="2" t="s">
        <v>26</v>
      </c>
      <c r="G37" s="2" t="s">
        <v>26</v>
      </c>
      <c r="H37" s="2" t="s">
        <v>175</v>
      </c>
      <c r="J37" s="2">
        <v>367</v>
      </c>
      <c r="K37" s="2">
        <v>367</v>
      </c>
      <c r="L37" s="2">
        <v>367</v>
      </c>
      <c r="M37" s="2">
        <v>0</v>
      </c>
      <c r="N37" s="2">
        <v>0</v>
      </c>
      <c r="O37" s="2">
        <v>139.46</v>
      </c>
      <c r="P37" s="2">
        <v>0</v>
      </c>
      <c r="Q37" s="2">
        <v>1</v>
      </c>
      <c r="R37" s="2">
        <v>31231400</v>
      </c>
      <c r="S37" s="2" t="s">
        <v>88</v>
      </c>
      <c r="T37" s="2">
        <v>1</v>
      </c>
      <c r="U37" s="2">
        <v>12</v>
      </c>
      <c r="V37" s="2">
        <v>0</v>
      </c>
    </row>
    <row r="38" spans="1:22" x14ac:dyDescent="0.35">
      <c r="A38" s="2" t="s">
        <v>89</v>
      </c>
      <c r="B38" s="3">
        <v>734448000772</v>
      </c>
      <c r="C38" s="2" t="s">
        <v>90</v>
      </c>
      <c r="D38" s="2" t="s">
        <v>24</v>
      </c>
      <c r="E38" s="2" t="s">
        <v>25</v>
      </c>
      <c r="F38" s="2" t="s">
        <v>26</v>
      </c>
      <c r="G38" s="2" t="s">
        <v>26</v>
      </c>
      <c r="H38" s="2" t="s">
        <v>175</v>
      </c>
      <c r="J38" s="1">
        <v>170.69</v>
      </c>
      <c r="K38" s="1">
        <v>170.69</v>
      </c>
      <c r="L38" s="1">
        <v>170.69</v>
      </c>
      <c r="M38" s="2">
        <v>16</v>
      </c>
      <c r="N38" s="2">
        <v>0</v>
      </c>
      <c r="O38" s="2">
        <v>64.86</v>
      </c>
      <c r="P38" s="2">
        <v>1</v>
      </c>
      <c r="Q38" s="2">
        <v>1</v>
      </c>
      <c r="R38" s="2">
        <v>10111302</v>
      </c>
      <c r="S38" s="2" t="s">
        <v>91</v>
      </c>
      <c r="T38" s="2">
        <v>1</v>
      </c>
      <c r="U38" s="2">
        <v>20</v>
      </c>
      <c r="V38" s="2">
        <v>0</v>
      </c>
    </row>
    <row r="39" spans="1:22" x14ac:dyDescent="0.35">
      <c r="A39" s="2" t="s">
        <v>106</v>
      </c>
      <c r="B39" s="3">
        <v>7506412700109</v>
      </c>
      <c r="C39" s="2" t="s">
        <v>107</v>
      </c>
      <c r="D39" s="2" t="s">
        <v>24</v>
      </c>
      <c r="E39" s="2" t="s">
        <v>25</v>
      </c>
      <c r="F39" s="2" t="s">
        <v>26</v>
      </c>
      <c r="G39" s="2" t="s">
        <v>26</v>
      </c>
      <c r="H39" s="2" t="s">
        <v>175</v>
      </c>
      <c r="J39" s="2">
        <v>138</v>
      </c>
      <c r="K39" s="2">
        <v>138</v>
      </c>
      <c r="L39" s="2">
        <v>138</v>
      </c>
      <c r="M39" s="2">
        <v>0</v>
      </c>
      <c r="N39" s="2">
        <v>0</v>
      </c>
      <c r="O39" s="2">
        <v>52.44</v>
      </c>
      <c r="P39" s="2">
        <v>1</v>
      </c>
      <c r="Q39" s="2">
        <v>1</v>
      </c>
      <c r="R39" s="2">
        <v>51101717</v>
      </c>
      <c r="S39" s="2" t="s">
        <v>108</v>
      </c>
      <c r="T39" s="2">
        <v>1</v>
      </c>
      <c r="U39" s="2">
        <v>40</v>
      </c>
      <c r="V39" s="2">
        <v>0</v>
      </c>
    </row>
    <row r="40" spans="1:22" x14ac:dyDescent="0.35">
      <c r="A40" s="2" t="s">
        <v>109</v>
      </c>
      <c r="B40" s="3">
        <v>734448060806</v>
      </c>
      <c r="C40" s="2" t="s">
        <v>110</v>
      </c>
      <c r="D40" s="2" t="s">
        <v>24</v>
      </c>
      <c r="E40" s="2" t="s">
        <v>25</v>
      </c>
      <c r="F40" s="2" t="s">
        <v>26</v>
      </c>
      <c r="G40" s="2" t="s">
        <v>26</v>
      </c>
      <c r="H40" s="2" t="s">
        <v>175</v>
      </c>
      <c r="J40" s="2">
        <v>218</v>
      </c>
      <c r="K40" s="2">
        <v>218</v>
      </c>
      <c r="L40" s="2">
        <v>218</v>
      </c>
      <c r="M40" s="2">
        <v>0</v>
      </c>
      <c r="N40" s="2">
        <v>0</v>
      </c>
      <c r="O40" s="2">
        <v>82.84</v>
      </c>
      <c r="P40" s="2">
        <v>1</v>
      </c>
      <c r="Q40" s="2">
        <v>1</v>
      </c>
      <c r="R40" s="2">
        <v>51171600</v>
      </c>
      <c r="T40" s="2">
        <v>1</v>
      </c>
      <c r="U40" s="2">
        <v>12</v>
      </c>
      <c r="V40" s="2">
        <v>0</v>
      </c>
    </row>
    <row r="41" spans="1:22" x14ac:dyDescent="0.35">
      <c r="A41" s="2" t="s">
        <v>119</v>
      </c>
      <c r="B41" s="3">
        <v>734448061049</v>
      </c>
      <c r="C41" s="2" t="s">
        <v>120</v>
      </c>
      <c r="D41" s="2" t="s">
        <v>24</v>
      </c>
      <c r="E41" s="2" t="s">
        <v>25</v>
      </c>
      <c r="F41" s="2" t="s">
        <v>26</v>
      </c>
      <c r="G41" s="2" t="s">
        <v>26</v>
      </c>
      <c r="H41" s="2" t="s">
        <v>175</v>
      </c>
      <c r="J41" s="1">
        <v>81</v>
      </c>
      <c r="K41" s="1">
        <v>81</v>
      </c>
      <c r="L41" s="1">
        <v>81</v>
      </c>
      <c r="M41" s="2">
        <v>0</v>
      </c>
      <c r="N41" s="2">
        <v>0</v>
      </c>
      <c r="O41" s="2">
        <v>30.78</v>
      </c>
      <c r="P41" s="2">
        <v>0</v>
      </c>
      <c r="Q41" s="2">
        <v>1</v>
      </c>
      <c r="R41" s="2">
        <v>51142140</v>
      </c>
      <c r="T41" s="2">
        <v>1</v>
      </c>
      <c r="U41" s="2">
        <v>60</v>
      </c>
      <c r="V41" s="2">
        <v>0</v>
      </c>
    </row>
    <row r="42" spans="1:22" x14ac:dyDescent="0.35">
      <c r="A42" s="2" t="s">
        <v>121</v>
      </c>
      <c r="B42" s="3">
        <v>734448060486</v>
      </c>
      <c r="C42" s="2" t="s">
        <v>122</v>
      </c>
      <c r="D42" s="2" t="s">
        <v>24</v>
      </c>
      <c r="E42" s="2" t="s">
        <v>25</v>
      </c>
      <c r="F42" s="2" t="s">
        <v>26</v>
      </c>
      <c r="G42" s="2" t="s">
        <v>26</v>
      </c>
      <c r="H42" s="2" t="s">
        <v>175</v>
      </c>
      <c r="J42" s="1">
        <v>169</v>
      </c>
      <c r="K42" s="1">
        <v>169</v>
      </c>
      <c r="L42" s="1">
        <v>169</v>
      </c>
      <c r="M42" s="2">
        <v>0</v>
      </c>
      <c r="N42" s="2">
        <v>0</v>
      </c>
      <c r="O42" s="2">
        <v>64.22</v>
      </c>
      <c r="P42" s="2">
        <v>1</v>
      </c>
      <c r="Q42" s="2">
        <v>1</v>
      </c>
      <c r="R42" s="2">
        <v>51142140</v>
      </c>
      <c r="T42" s="2">
        <v>1</v>
      </c>
      <c r="U42" s="2">
        <v>12</v>
      </c>
      <c r="V42" s="2">
        <v>0</v>
      </c>
    </row>
    <row r="43" spans="1:22" x14ac:dyDescent="0.35">
      <c r="A43" s="2" t="s">
        <v>123</v>
      </c>
      <c r="B43" s="3">
        <v>734448060356</v>
      </c>
      <c r="C43" s="2" t="s">
        <v>124</v>
      </c>
      <c r="D43" s="2" t="s">
        <v>24</v>
      </c>
      <c r="E43" s="2" t="s">
        <v>25</v>
      </c>
      <c r="F43" s="2" t="s">
        <v>26</v>
      </c>
      <c r="G43" s="2" t="s">
        <v>26</v>
      </c>
      <c r="H43" s="2" t="s">
        <v>175</v>
      </c>
      <c r="J43" s="1">
        <v>254</v>
      </c>
      <c r="K43" s="1">
        <v>254</v>
      </c>
      <c r="L43" s="1">
        <v>254</v>
      </c>
      <c r="M43" s="2">
        <v>0</v>
      </c>
      <c r="N43" s="2">
        <v>0</v>
      </c>
      <c r="O43" s="2">
        <v>96.52</v>
      </c>
      <c r="P43" s="2">
        <v>1</v>
      </c>
      <c r="Q43" s="2">
        <v>1</v>
      </c>
      <c r="R43" s="2">
        <v>51142140</v>
      </c>
      <c r="S43" s="2" t="s">
        <v>125</v>
      </c>
      <c r="T43" s="2">
        <v>1</v>
      </c>
      <c r="U43" s="2">
        <v>24</v>
      </c>
      <c r="V43" s="2">
        <v>0</v>
      </c>
    </row>
    <row r="44" spans="1:22" x14ac:dyDescent="0.35">
      <c r="A44" s="2" t="s">
        <v>126</v>
      </c>
      <c r="B44" s="3">
        <v>734448060998</v>
      </c>
      <c r="C44" s="2" t="s">
        <v>127</v>
      </c>
      <c r="D44" s="2" t="s">
        <v>24</v>
      </c>
      <c r="E44" s="2" t="s">
        <v>25</v>
      </c>
      <c r="F44" s="2" t="s">
        <v>26</v>
      </c>
      <c r="G44" s="2" t="s">
        <v>26</v>
      </c>
      <c r="H44" s="2" t="s">
        <v>175</v>
      </c>
      <c r="J44" s="2">
        <v>86</v>
      </c>
      <c r="K44" s="2">
        <v>86</v>
      </c>
      <c r="L44" s="2">
        <v>86</v>
      </c>
      <c r="M44" s="2">
        <v>0</v>
      </c>
      <c r="N44" s="2">
        <v>0</v>
      </c>
      <c r="O44" s="2">
        <v>32.68</v>
      </c>
      <c r="P44" s="2">
        <v>1</v>
      </c>
      <c r="Q44" s="2">
        <v>1</v>
      </c>
      <c r="R44" s="2">
        <v>51101500</v>
      </c>
      <c r="S44" s="2" t="s">
        <v>128</v>
      </c>
      <c r="T44" s="2">
        <v>1</v>
      </c>
      <c r="U44" s="2">
        <v>50</v>
      </c>
      <c r="V44" s="2">
        <v>0</v>
      </c>
    </row>
    <row r="45" spans="1:22" x14ac:dyDescent="0.35">
      <c r="A45" s="2" t="s">
        <v>129</v>
      </c>
      <c r="B45" s="3">
        <v>734448000697</v>
      </c>
      <c r="C45" s="2" t="s">
        <v>130</v>
      </c>
      <c r="D45" s="2" t="s">
        <v>24</v>
      </c>
      <c r="E45" s="2" t="s">
        <v>25</v>
      </c>
      <c r="F45" s="2" t="s">
        <v>26</v>
      </c>
      <c r="G45" s="2" t="s">
        <v>26</v>
      </c>
      <c r="H45" s="2" t="s">
        <v>175</v>
      </c>
      <c r="J45" s="2">
        <v>124</v>
      </c>
      <c r="K45" s="2">
        <v>124</v>
      </c>
      <c r="L45" s="2">
        <v>124</v>
      </c>
      <c r="M45" s="2">
        <v>0</v>
      </c>
      <c r="N45" s="2">
        <v>0</v>
      </c>
      <c r="O45" s="2">
        <v>47.12</v>
      </c>
      <c r="P45" s="2">
        <v>1</v>
      </c>
      <c r="Q45" s="2">
        <v>1</v>
      </c>
      <c r="R45" s="2">
        <v>51171909</v>
      </c>
      <c r="T45" s="2">
        <v>1</v>
      </c>
      <c r="U45" s="2">
        <v>24</v>
      </c>
      <c r="V45" s="2">
        <v>0</v>
      </c>
    </row>
    <row r="46" spans="1:22" x14ac:dyDescent="0.35">
      <c r="A46" s="2" t="s">
        <v>142</v>
      </c>
      <c r="B46" s="3">
        <v>7506412700307</v>
      </c>
      <c r="C46" s="2" t="s">
        <v>143</v>
      </c>
      <c r="D46" s="2" t="s">
        <v>24</v>
      </c>
      <c r="E46" s="2" t="s">
        <v>25</v>
      </c>
      <c r="F46" s="2" t="s">
        <v>26</v>
      </c>
      <c r="G46" s="2" t="s">
        <v>26</v>
      </c>
      <c r="H46" s="2" t="s">
        <v>175</v>
      </c>
      <c r="J46" s="2">
        <v>119</v>
      </c>
      <c r="K46" s="2">
        <v>119</v>
      </c>
      <c r="L46" s="2">
        <v>119</v>
      </c>
      <c r="M46" s="2">
        <v>0</v>
      </c>
      <c r="N46" s="2">
        <v>0</v>
      </c>
      <c r="O46" s="2">
        <v>45.22</v>
      </c>
      <c r="P46" s="2">
        <v>1</v>
      </c>
      <c r="Q46" s="2">
        <v>1</v>
      </c>
      <c r="R46" s="2">
        <v>51191905</v>
      </c>
      <c r="T46" s="2">
        <v>1</v>
      </c>
      <c r="U46" s="2">
        <v>10</v>
      </c>
      <c r="V46" s="2">
        <v>0</v>
      </c>
    </row>
    <row r="47" spans="1:22" x14ac:dyDescent="0.35">
      <c r="A47" s="2" t="s">
        <v>144</v>
      </c>
      <c r="B47" s="3">
        <v>7506412700222</v>
      </c>
      <c r="C47" s="2" t="s">
        <v>145</v>
      </c>
      <c r="D47" s="2" t="s">
        <v>24</v>
      </c>
      <c r="E47" s="2" t="s">
        <v>25</v>
      </c>
      <c r="F47" s="2" t="s">
        <v>26</v>
      </c>
      <c r="G47" s="2" t="s">
        <v>26</v>
      </c>
      <c r="H47" s="2" t="s">
        <v>175</v>
      </c>
      <c r="J47" s="2">
        <v>166</v>
      </c>
      <c r="K47" s="2">
        <v>166</v>
      </c>
      <c r="L47" s="2">
        <v>166</v>
      </c>
      <c r="M47" s="2">
        <v>0</v>
      </c>
      <c r="N47" s="2">
        <v>0</v>
      </c>
      <c r="O47" s="2">
        <v>63.08</v>
      </c>
      <c r="P47" s="2">
        <v>1</v>
      </c>
      <c r="Q47" s="2">
        <v>1</v>
      </c>
      <c r="R47" s="2">
        <v>51171904</v>
      </c>
      <c r="S47" s="2" t="s">
        <v>146</v>
      </c>
      <c r="T47" s="2">
        <v>1</v>
      </c>
      <c r="U47" s="2">
        <v>10</v>
      </c>
      <c r="V47" s="2">
        <v>0</v>
      </c>
    </row>
    <row r="48" spans="1:22" x14ac:dyDescent="0.35">
      <c r="A48" s="2" t="s">
        <v>147</v>
      </c>
      <c r="B48" s="3">
        <v>7506412700123</v>
      </c>
      <c r="C48" s="2" t="s">
        <v>148</v>
      </c>
      <c r="D48" s="2" t="s">
        <v>24</v>
      </c>
      <c r="E48" s="2" t="s">
        <v>25</v>
      </c>
      <c r="F48" s="2" t="s">
        <v>26</v>
      </c>
      <c r="G48" s="2" t="s">
        <v>26</v>
      </c>
      <c r="H48" s="2" t="s">
        <v>175</v>
      </c>
      <c r="J48" s="2">
        <v>134</v>
      </c>
      <c r="K48" s="2">
        <v>134</v>
      </c>
      <c r="L48" s="2">
        <v>134</v>
      </c>
      <c r="M48" s="2">
        <v>0</v>
      </c>
      <c r="N48" s="2">
        <v>0</v>
      </c>
      <c r="O48" s="2">
        <v>50.92</v>
      </c>
      <c r="P48" s="2">
        <v>1</v>
      </c>
      <c r="Q48" s="2">
        <v>1</v>
      </c>
      <c r="R48" s="2">
        <v>51102707</v>
      </c>
      <c r="S48" s="2" t="s">
        <v>149</v>
      </c>
      <c r="T48" s="2">
        <v>1</v>
      </c>
      <c r="U48" s="2">
        <v>40</v>
      </c>
      <c r="V48" s="2">
        <v>0</v>
      </c>
    </row>
    <row r="49" spans="1:22" x14ac:dyDescent="0.35">
      <c r="A49" s="2" t="s">
        <v>157</v>
      </c>
      <c r="B49" s="3">
        <v>734448000178</v>
      </c>
      <c r="C49" s="2" t="s">
        <v>158</v>
      </c>
      <c r="D49" s="2" t="s">
        <v>24</v>
      </c>
      <c r="E49" s="2" t="s">
        <v>25</v>
      </c>
      <c r="F49" s="2" t="s">
        <v>26</v>
      </c>
      <c r="G49" s="2" t="s">
        <v>26</v>
      </c>
      <c r="H49" s="2" t="s">
        <v>175</v>
      </c>
      <c r="J49" s="2">
        <v>239</v>
      </c>
      <c r="K49" s="2">
        <v>239</v>
      </c>
      <c r="L49" s="2">
        <v>239</v>
      </c>
      <c r="M49" s="2">
        <v>0</v>
      </c>
      <c r="N49" s="2">
        <v>0</v>
      </c>
      <c r="O49" s="2">
        <v>90.82</v>
      </c>
      <c r="P49" s="2">
        <v>1</v>
      </c>
      <c r="Q49" s="2">
        <v>1</v>
      </c>
      <c r="R49" s="2">
        <v>42121600</v>
      </c>
      <c r="T49" s="2">
        <v>1</v>
      </c>
      <c r="U49" s="2">
        <v>10</v>
      </c>
      <c r="V49" s="2">
        <v>0</v>
      </c>
    </row>
    <row r="50" spans="1:22" x14ac:dyDescent="0.35">
      <c r="A50" s="2" t="s">
        <v>168</v>
      </c>
      <c r="B50" s="3">
        <v>734448060288</v>
      </c>
      <c r="C50" s="2" t="s">
        <v>169</v>
      </c>
      <c r="D50" s="2" t="s">
        <v>24</v>
      </c>
      <c r="E50" s="2" t="s">
        <v>25</v>
      </c>
      <c r="F50" s="2" t="s">
        <v>26</v>
      </c>
      <c r="G50" s="2" t="s">
        <v>26</v>
      </c>
      <c r="H50" s="2" t="s">
        <v>175</v>
      </c>
      <c r="J50" s="1">
        <v>550.86</v>
      </c>
      <c r="K50" s="1">
        <v>550.86</v>
      </c>
      <c r="L50" s="1">
        <v>550.86</v>
      </c>
      <c r="M50" s="2">
        <v>16</v>
      </c>
      <c r="N50" s="2">
        <v>0</v>
      </c>
      <c r="O50" s="2">
        <v>209.33</v>
      </c>
      <c r="P50" s="2">
        <v>0</v>
      </c>
      <c r="Q50" s="2">
        <v>1</v>
      </c>
      <c r="R50" s="2">
        <v>51191905</v>
      </c>
      <c r="T50" s="2">
        <v>1</v>
      </c>
      <c r="U50" s="2">
        <v>12</v>
      </c>
      <c r="V50" s="2">
        <v>0</v>
      </c>
    </row>
    <row r="51" spans="1:22" x14ac:dyDescent="0.35">
      <c r="A51" s="2" t="s">
        <v>170</v>
      </c>
      <c r="B51" s="3">
        <v>734448000703</v>
      </c>
      <c r="C51" s="2" t="s">
        <v>171</v>
      </c>
      <c r="D51" s="2" t="s">
        <v>24</v>
      </c>
      <c r="E51" s="2" t="s">
        <v>25</v>
      </c>
      <c r="F51" s="2" t="s">
        <v>26</v>
      </c>
      <c r="G51" s="2" t="s">
        <v>26</v>
      </c>
      <c r="H51" s="2" t="s">
        <v>175</v>
      </c>
      <c r="J51" s="1">
        <v>214.66</v>
      </c>
      <c r="K51" s="1">
        <v>214.66</v>
      </c>
      <c r="L51" s="1">
        <v>214.66</v>
      </c>
      <c r="M51" s="2">
        <v>16</v>
      </c>
      <c r="N51" s="2">
        <v>0</v>
      </c>
      <c r="O51" s="2">
        <v>81.569999999999993</v>
      </c>
      <c r="P51" s="2">
        <v>1</v>
      </c>
      <c r="Q51" s="2">
        <v>1</v>
      </c>
      <c r="R51" s="2">
        <v>51191905</v>
      </c>
      <c r="T51" s="2">
        <v>1</v>
      </c>
      <c r="U51" s="2">
        <v>36</v>
      </c>
      <c r="V51" s="2">
        <v>0</v>
      </c>
    </row>
    <row r="52" spans="1:22" x14ac:dyDescent="0.35">
      <c r="A52" s="2" t="s">
        <v>104</v>
      </c>
      <c r="B52" s="3">
        <v>734448061445</v>
      </c>
      <c r="C52" s="2" t="s">
        <v>105</v>
      </c>
      <c r="D52" s="2" t="s">
        <v>24</v>
      </c>
      <c r="E52" s="2" t="s">
        <v>25</v>
      </c>
      <c r="F52" s="2" t="s">
        <v>26</v>
      </c>
      <c r="G52" s="2" t="s">
        <v>26</v>
      </c>
      <c r="H52" s="2" t="s">
        <v>176</v>
      </c>
      <c r="J52" s="2">
        <v>107</v>
      </c>
      <c r="K52" s="2">
        <v>107</v>
      </c>
      <c r="L52" s="2">
        <v>107</v>
      </c>
      <c r="M52" s="2">
        <v>0</v>
      </c>
      <c r="N52" s="2">
        <v>0</v>
      </c>
      <c r="O52" s="2">
        <v>40.659999999999997</v>
      </c>
      <c r="P52" s="2">
        <v>1</v>
      </c>
      <c r="Q52" s="2">
        <v>1</v>
      </c>
      <c r="R52" s="2">
        <v>10111305</v>
      </c>
      <c r="T52" s="2">
        <v>1</v>
      </c>
      <c r="U52" s="2">
        <v>16</v>
      </c>
      <c r="V52" s="2">
        <v>0</v>
      </c>
    </row>
    <row r="53" spans="1:22" x14ac:dyDescent="0.35">
      <c r="A53" s="2" t="s">
        <v>150</v>
      </c>
      <c r="B53" s="3">
        <v>734448061438</v>
      </c>
      <c r="C53" s="2" t="s">
        <v>151</v>
      </c>
      <c r="D53" s="2" t="s">
        <v>24</v>
      </c>
      <c r="E53" s="2" t="s">
        <v>25</v>
      </c>
      <c r="F53" s="2" t="s">
        <v>26</v>
      </c>
      <c r="G53" s="2" t="s">
        <v>26</v>
      </c>
      <c r="H53" s="2" t="s">
        <v>176</v>
      </c>
      <c r="J53" s="2">
        <v>159</v>
      </c>
      <c r="K53" s="2">
        <v>159</v>
      </c>
      <c r="L53" s="2">
        <v>159</v>
      </c>
      <c r="M53" s="2">
        <v>0</v>
      </c>
      <c r="N53" s="2">
        <v>0</v>
      </c>
      <c r="O53" s="2">
        <v>60.42</v>
      </c>
      <c r="P53" s="2">
        <v>1</v>
      </c>
      <c r="Q53" s="2">
        <v>1</v>
      </c>
      <c r="R53" s="2">
        <v>10111305</v>
      </c>
      <c r="T53" s="2">
        <v>1</v>
      </c>
      <c r="U53" s="2">
        <v>24</v>
      </c>
      <c r="V53" s="2">
        <v>0</v>
      </c>
    </row>
    <row r="54" spans="1:22" x14ac:dyDescent="0.35">
      <c r="A54" s="2" t="s">
        <v>155</v>
      </c>
      <c r="B54" s="3">
        <v>734448061285</v>
      </c>
      <c r="C54" s="2" t="s">
        <v>156</v>
      </c>
      <c r="D54" s="2" t="s">
        <v>24</v>
      </c>
      <c r="E54" s="2" t="s">
        <v>25</v>
      </c>
      <c r="F54" s="2" t="s">
        <v>26</v>
      </c>
      <c r="G54" s="2" t="s">
        <v>26</v>
      </c>
      <c r="H54" s="2" t="s">
        <v>176</v>
      </c>
      <c r="J54" s="1">
        <v>150</v>
      </c>
      <c r="K54" s="1">
        <v>150</v>
      </c>
      <c r="L54" s="1">
        <v>150</v>
      </c>
      <c r="M54" s="2">
        <v>16</v>
      </c>
      <c r="N54" s="2">
        <v>0</v>
      </c>
      <c r="O54" s="2">
        <v>57</v>
      </c>
      <c r="P54" s="2">
        <v>1</v>
      </c>
      <c r="Q54" s="2">
        <v>1</v>
      </c>
      <c r="R54" s="2">
        <v>10191509</v>
      </c>
      <c r="T54" s="2">
        <v>1</v>
      </c>
      <c r="U54" s="2">
        <v>20</v>
      </c>
      <c r="V54" s="2">
        <v>0</v>
      </c>
    </row>
    <row r="55" spans="1:22" s="26" customFormat="1" x14ac:dyDescent="0.35">
      <c r="A55" s="26" t="s">
        <v>70</v>
      </c>
      <c r="B55" s="27">
        <v>7503053578005</v>
      </c>
      <c r="C55" s="26" t="s">
        <v>71</v>
      </c>
      <c r="D55" s="26" t="s">
        <v>24</v>
      </c>
      <c r="E55" s="26" t="s">
        <v>25</v>
      </c>
      <c r="F55" s="26" t="s">
        <v>26</v>
      </c>
      <c r="G55" s="26" t="s">
        <v>26</v>
      </c>
      <c r="H55" s="26" t="s">
        <v>186</v>
      </c>
      <c r="J55" s="26">
        <v>40.82</v>
      </c>
      <c r="K55" s="26">
        <v>40.82</v>
      </c>
      <c r="L55" s="26">
        <v>49</v>
      </c>
      <c r="M55" s="26">
        <v>0</v>
      </c>
      <c r="N55" s="26">
        <v>0</v>
      </c>
      <c r="O55" s="26">
        <v>31.02</v>
      </c>
      <c r="P55" s="26">
        <v>1</v>
      </c>
      <c r="Q55" s="26">
        <v>1</v>
      </c>
      <c r="R55" s="26">
        <v>10191509</v>
      </c>
      <c r="T55" s="26">
        <v>1</v>
      </c>
      <c r="U55" s="26">
        <v>20</v>
      </c>
      <c r="V55" s="26">
        <v>0</v>
      </c>
    </row>
    <row r="56" spans="1:22" s="26" customFormat="1" x14ac:dyDescent="0.35">
      <c r="A56" s="26" t="s">
        <v>72</v>
      </c>
      <c r="B56" s="27">
        <v>7503053578012</v>
      </c>
      <c r="C56" s="26" t="s">
        <v>73</v>
      </c>
      <c r="D56" s="26" t="s">
        <v>24</v>
      </c>
      <c r="E56" s="26" t="s">
        <v>25</v>
      </c>
      <c r="F56" s="26" t="s">
        <v>26</v>
      </c>
      <c r="G56" s="26" t="s">
        <v>26</v>
      </c>
      <c r="H56" s="26" t="s">
        <v>186</v>
      </c>
      <c r="J56" s="26">
        <v>78.3</v>
      </c>
      <c r="K56" s="26">
        <v>78.3</v>
      </c>
      <c r="L56" s="26">
        <v>94</v>
      </c>
      <c r="M56" s="26">
        <v>0</v>
      </c>
      <c r="N56" s="26">
        <v>0</v>
      </c>
      <c r="O56" s="26">
        <v>59.5</v>
      </c>
      <c r="P56" s="26">
        <v>1</v>
      </c>
      <c r="Q56" s="26">
        <v>1</v>
      </c>
      <c r="R56" s="26">
        <v>10191509</v>
      </c>
      <c r="S56" s="26" t="s">
        <v>74</v>
      </c>
      <c r="T56" s="26">
        <v>1</v>
      </c>
      <c r="U56" s="26">
        <v>20</v>
      </c>
      <c r="V56" s="26">
        <v>0</v>
      </c>
    </row>
    <row r="57" spans="1:22" s="26" customFormat="1" x14ac:dyDescent="0.35">
      <c r="A57" s="26" t="s">
        <v>75</v>
      </c>
      <c r="B57" s="27">
        <v>7503053578081</v>
      </c>
      <c r="C57" s="26" t="s">
        <v>76</v>
      </c>
      <c r="D57" s="26" t="s">
        <v>24</v>
      </c>
      <c r="E57" s="26" t="s">
        <v>25</v>
      </c>
      <c r="F57" s="26" t="s">
        <v>26</v>
      </c>
      <c r="G57" s="26" t="s">
        <v>26</v>
      </c>
      <c r="H57" s="26" t="s">
        <v>186</v>
      </c>
      <c r="J57" s="26">
        <v>773.86</v>
      </c>
      <c r="K57" s="26">
        <v>773.86</v>
      </c>
      <c r="L57" s="26">
        <v>929</v>
      </c>
      <c r="M57" s="26">
        <v>0</v>
      </c>
      <c r="N57" s="26">
        <v>0</v>
      </c>
      <c r="O57" s="26">
        <v>588.05999999999995</v>
      </c>
      <c r="P57" s="26">
        <v>1</v>
      </c>
      <c r="Q57" s="26">
        <v>1</v>
      </c>
      <c r="R57" s="26">
        <v>10191509</v>
      </c>
      <c r="S57" s="26" t="s">
        <v>77</v>
      </c>
      <c r="T57" s="26">
        <v>1</v>
      </c>
      <c r="U57" s="26">
        <v>2</v>
      </c>
      <c r="V57" s="26">
        <v>0</v>
      </c>
    </row>
    <row r="58" spans="1:22" s="26" customFormat="1" x14ac:dyDescent="0.35">
      <c r="A58" s="26" t="s">
        <v>78</v>
      </c>
      <c r="B58" s="27">
        <v>7503053578036</v>
      </c>
      <c r="C58" s="26" t="s">
        <v>79</v>
      </c>
      <c r="D58" s="26" t="s">
        <v>24</v>
      </c>
      <c r="E58" s="26" t="s">
        <v>25</v>
      </c>
      <c r="F58" s="26" t="s">
        <v>26</v>
      </c>
      <c r="G58" s="26" t="s">
        <v>26</v>
      </c>
      <c r="H58" s="26" t="s">
        <v>186</v>
      </c>
      <c r="J58" s="26">
        <v>82.47</v>
      </c>
      <c r="K58" s="26">
        <v>82.47</v>
      </c>
      <c r="L58" s="26">
        <v>99</v>
      </c>
      <c r="M58" s="26">
        <v>16</v>
      </c>
      <c r="N58" s="26">
        <v>0</v>
      </c>
      <c r="O58" s="26">
        <v>62.67</v>
      </c>
      <c r="P58" s="26">
        <v>1</v>
      </c>
      <c r="Q58" s="26">
        <v>1</v>
      </c>
      <c r="R58" s="26">
        <v>10191509</v>
      </c>
      <c r="T58" s="26">
        <v>1</v>
      </c>
      <c r="U58" s="26">
        <v>24</v>
      </c>
      <c r="V58" s="26">
        <v>0</v>
      </c>
    </row>
  </sheetData>
  <sortState xmlns:xlrd2="http://schemas.microsoft.com/office/spreadsheetml/2017/richdata2" ref="A2:V58">
    <sortCondition ref="H2:H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2026-02-05T20:40:06Z</dcterms:created>
  <dcterms:modified xsi:type="dcterms:W3CDTF">2026-02-07T21:33:19Z</dcterms:modified>
  <cp:category/>
</cp:coreProperties>
</file>