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ED0047B9-90E7-46AA-8E77-E1EBEA5435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H2" i="2"/>
  <c r="I2" i="2"/>
  <c r="G2" i="2"/>
  <c r="Z33" i="2"/>
  <c r="V38" i="2"/>
  <c r="U33" i="2"/>
  <c r="V33" i="2" s="1"/>
  <c r="X33" i="2" s="1"/>
  <c r="Z29" i="2"/>
  <c r="V29" i="2"/>
  <c r="S29" i="2"/>
  <c r="Q29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" i="2"/>
  <c r="V2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Q3" i="2"/>
  <c r="Q4" i="2"/>
  <c r="Q5" i="2"/>
  <c r="Q6" i="2"/>
  <c r="Q7" i="2"/>
  <c r="Q8" i="2"/>
  <c r="Q9" i="2"/>
  <c r="Q10" i="2"/>
  <c r="Q11" i="2"/>
  <c r="Q12" i="2"/>
  <c r="Q13" i="2"/>
  <c r="AA13" i="2" s="1"/>
  <c r="Q14" i="2"/>
  <c r="Q15" i="2"/>
  <c r="Q16" i="2"/>
  <c r="Q17" i="2"/>
  <c r="Q18" i="2"/>
  <c r="Q19" i="2"/>
  <c r="Q20" i="2"/>
  <c r="Q21" i="2"/>
  <c r="Q22" i="2"/>
  <c r="Q23" i="2"/>
  <c r="Q24" i="2"/>
  <c r="Q2" i="2"/>
  <c r="AA23" i="2" l="1"/>
  <c r="AA22" i="2"/>
  <c r="AA19" i="2"/>
  <c r="AA11" i="2"/>
  <c r="AA15" i="2"/>
  <c r="AA7" i="2"/>
  <c r="AA29" i="2"/>
  <c r="AA21" i="2"/>
  <c r="AA3" i="2"/>
  <c r="AA20" i="2"/>
  <c r="AA12" i="2"/>
  <c r="AA4" i="2"/>
  <c r="AA2" i="2"/>
  <c r="AA17" i="2"/>
  <c r="AA9" i="2"/>
  <c r="AA24" i="2"/>
  <c r="AA16" i="2"/>
  <c r="AA8" i="2"/>
  <c r="AA18" i="2"/>
  <c r="AA10" i="2"/>
  <c r="AA14" i="2"/>
  <c r="AA6" i="2"/>
  <c r="AA5" i="2"/>
  <c r="W33" i="2"/>
  <c r="AA33" i="2"/>
  <c r="AB33" i="2" s="1"/>
  <c r="Y33" i="2"/>
  <c r="X38" i="2"/>
  <c r="Y38" i="2" s="1"/>
  <c r="Z38" i="2" s="1"/>
</calcChain>
</file>

<file path=xl/sharedStrings.xml><?xml version="1.0" encoding="utf-8"?>
<sst xmlns="http://schemas.openxmlformats.org/spreadsheetml/2006/main" count="450" uniqueCount="120">
  <si>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</si>
  <si>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</si>
  <si>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</si>
  <si>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</si>
  <si>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</si>
  <si>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</si>
  <si>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</si>
  <si>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</si>
  <si>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</si>
  <si>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</si>
  <si>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</si>
  <si>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</si>
  <si>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</si>
  <si>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</si>
  <si>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</si>
  <si>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</si>
  <si>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</si>
  <si>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</si>
  <si>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</si>
  <si>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</si>
  <si>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</si>
  <si>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</si>
  <si>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GD-ATC</t>
  </si>
  <si>
    <t>AROMATERAPIA CONFORT</t>
  </si>
  <si>
    <t>BELLEZA E HIGIENE</t>
  </si>
  <si>
    <t>GOLDEN DOG</t>
  </si>
  <si>
    <t>PERROS Y GATOS</t>
  </si>
  <si>
    <t>GD-ATC.JPG</t>
  </si>
  <si>
    <t>GD-ATG</t>
  </si>
  <si>
    <t>AROMATERAPIA GATO</t>
  </si>
  <si>
    <t>GD-ATG.jpg</t>
  </si>
  <si>
    <t>GD-ATR</t>
  </si>
  <si>
    <t>AROMATERAPIA RELAJANTE</t>
  </si>
  <si>
    <t>GD-ATR.jpg</t>
  </si>
  <si>
    <t>GD-EAS</t>
  </si>
  <si>
    <t>ENJUAGUE ANTI SARRO 240 ML</t>
  </si>
  <si>
    <t>GD-EAS.jpg</t>
  </si>
  <si>
    <t>GD-EAS02</t>
  </si>
  <si>
    <t>ENJUAGUE ANTI SARRO 500 ML</t>
  </si>
  <si>
    <t>GD-EAS02.jpg</t>
  </si>
  <si>
    <t>GD-E250</t>
  </si>
  <si>
    <t>GD’E250</t>
  </si>
  <si>
    <t>ENTRENADOR ATOMIZADOR 250ML</t>
  </si>
  <si>
    <t>GD-E250.jpg</t>
  </si>
  <si>
    <t>GD-EES</t>
  </si>
  <si>
    <t>GD’EES</t>
  </si>
  <si>
    <t>ENTRENADOR ECONOPACK 500ML</t>
  </si>
  <si>
    <t>GD-EES.jpg</t>
  </si>
  <si>
    <t>GD-LEP</t>
  </si>
  <si>
    <t>ENTRENADOR LINEA PREMIUM 240ML</t>
  </si>
  <si>
    <t>GD-LEP.jpg</t>
  </si>
  <si>
    <t>GD-ESG</t>
  </si>
  <si>
    <t>ESPUMA SECA GATOS 160 ML</t>
  </si>
  <si>
    <t>GD-ESG.jpg</t>
  </si>
  <si>
    <t>GD-SHES</t>
  </si>
  <si>
    <t>ESPUMA SECA LÍNEA PREMIUM 400 ML</t>
  </si>
  <si>
    <t>GD-SHES.jpg</t>
  </si>
  <si>
    <t>GD-LAX</t>
  </si>
  <si>
    <t>GEL LAXANTE P/ GATOS 150 ML</t>
  </si>
  <si>
    <t>SALUD Y BIENESTAR</t>
  </si>
  <si>
    <t>GD-LAX.jpg</t>
  </si>
  <si>
    <t>GD-LC</t>
  </si>
  <si>
    <t>GD-LC.jpg</t>
  </si>
  <si>
    <t>GD-LH</t>
  </si>
  <si>
    <t>LOCION 150 ML HEMBRA</t>
  </si>
  <si>
    <t>GD-LH.jpg</t>
  </si>
  <si>
    <t>GD-LM</t>
  </si>
  <si>
    <t>LOCION 150 ML MACHO</t>
  </si>
  <si>
    <t>GD-LM.jpg</t>
  </si>
  <si>
    <t>GD-LDE</t>
  </si>
  <si>
    <t xml:space="preserve">LOCION DESODORANTE AEROSOL 240 ML </t>
  </si>
  <si>
    <t>GD-LDE.jpg</t>
  </si>
  <si>
    <t>GD-R250</t>
  </si>
  <si>
    <t>GD’R250</t>
  </si>
  <si>
    <t>REPELENTE ATOMIZADOR 250ML</t>
  </si>
  <si>
    <t>GD-R250.jpg</t>
  </si>
  <si>
    <t>GD-RES</t>
  </si>
  <si>
    <t>GD’RES</t>
  </si>
  <si>
    <t>REPELENTE ECONOPACK 500 ML</t>
  </si>
  <si>
    <t>GD-RES.jpg</t>
  </si>
  <si>
    <t>GD-RGR</t>
  </si>
  <si>
    <t>REPELENTE GRANULADO  900 GR</t>
  </si>
  <si>
    <t>GD-RGR.jpg</t>
  </si>
  <si>
    <t>GD-LRP</t>
  </si>
  <si>
    <t>REPELENTE LINEA PREMIUM 240 ML</t>
  </si>
  <si>
    <t>GD-LRP.jpg</t>
  </si>
  <si>
    <t>GD-RVA</t>
  </si>
  <si>
    <t>GD’RVA</t>
  </si>
  <si>
    <t>RUTINA VERDE AVENA PARA GATO</t>
  </si>
  <si>
    <t>ALIMENTOS Y PREMIOS</t>
  </si>
  <si>
    <t>GD-RVA.jpg</t>
  </si>
  <si>
    <t>GD-RVT</t>
  </si>
  <si>
    <t>GD’RVT</t>
  </si>
  <si>
    <t>RUTINA VERDE TRIGO PARA GATO</t>
  </si>
  <si>
    <t>GD-RVT_2.jpg</t>
  </si>
  <si>
    <t>0324-01</t>
  </si>
  <si>
    <t>0324’01</t>
  </si>
  <si>
    <t>SANITIZANTE ARENEROS 150ML</t>
  </si>
  <si>
    <t>0324-0.jpg</t>
  </si>
  <si>
    <t>GD-SH10L</t>
  </si>
  <si>
    <t>SHAMPOO 10 L *SIN EXISTENCIA*</t>
  </si>
  <si>
    <t>DESHABILITAR</t>
  </si>
  <si>
    <t>PROMO</t>
  </si>
  <si>
    <t>TOTAL</t>
  </si>
  <si>
    <t>PZAS ENVIADAS</t>
  </si>
  <si>
    <t>P CON PROMO</t>
  </si>
  <si>
    <t>% UT</t>
  </si>
  <si>
    <t>9+3</t>
  </si>
  <si>
    <t>10+2</t>
  </si>
  <si>
    <t>PZAS RECIBIDAS</t>
  </si>
  <si>
    <t>P. UNIT CON 15%</t>
  </si>
  <si>
    <t>P. UNIT CON EL 51%</t>
  </si>
  <si>
    <t>P MEDICO</t>
  </si>
  <si>
    <t>LOCION 150 ML CACHORRO</t>
  </si>
  <si>
    <t xml:space="preserve">DISTR </t>
  </si>
  <si>
    <t>MEDICO</t>
  </si>
  <si>
    <t>PUBLICO</t>
  </si>
  <si>
    <t>DISTR  SIN IVA</t>
  </si>
  <si>
    <t>MEDICO S IVA</t>
  </si>
  <si>
    <t>PUBLICO 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</si>
</sst>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3" fontId="2" fillId="0" borderId="0" xfId="1" applyFont="1"/>
    <xf numFmtId="0" fontId="0" fillId="2" borderId="0" xfId="0" applyFill="1"/>
    <xf numFmtId="43" fontId="0" fillId="2" borderId="0" xfId="1" applyFont="1" applyFill="1"/>
    <xf numFmtId="43" fontId="2" fillId="2" borderId="0" xfId="1" applyFont="1" applyFill="1"/>
    <xf numFmtId="43" fontId="3" fillId="0" borderId="0" xfId="1" applyFont="1"/>
    <xf numFmtId="43" fontId="4" fillId="0" borderId="0" xfId="1" applyFont="1"/>
    <xf numFmtId="43" fontId="3" fillId="2" borderId="0" xfId="1" applyFont="1" applyFill="1"/>
    <xf numFmtId="43" fontId="4" fillId="2" borderId="0" xfId="1" applyFont="1" applyFill="1"/>
    <xf numFmtId="43" fontId="1" fillId="0" borderId="0" xfId="1" applyFont="1"/>
    <xf numFmtId="9" fontId="4" fillId="0" borderId="0" xfId="1" applyNumberFormat="1" applyFont="1"/>
    <xf numFmtId="43" fontId="5" fillId="0" borderId="0" xfId="1" applyFont="1"/>
    <xf numFmtId="43" fontId="6" fillId="0" borderId="0" xfId="1" applyFont="1"/>
    <xf numFmtId="0" fontId="1" fillId="0" borderId="0" xfId="0" applyFont="1"/>
    <xf numFmtId="0" fontId="3" fillId="0" borderId="0" xfId="0" applyFont="1"/>
    <xf numFmtId="0" fontId="6" fillId="0" borderId="0" xfId="0" applyFont="1"/>
    <xf numFmtId="43" fontId="1" fillId="2" borderId="0" xfId="1" applyFont="1" applyFill="1"/>
    <xf numFmtId="9" fontId="2" fillId="2" borderId="0" xfId="1" applyNumberFormat="1" applyFont="1" applyFill="1"/>
    <xf numFmtId="9" fontId="2" fillId="3" borderId="0" xfId="1" applyNumberFormat="1" applyFont="1" applyFill="1"/>
    <xf numFmtId="9" fontId="3" fillId="3" borderId="0" xfId="1" applyNumberFormat="1" applyFont="1" applyFill="1"/>
    <xf numFmtId="0" fontId="3" fillId="2" borderId="0" xfId="0" applyFont="1" applyFill="1"/>
    <xf numFmtId="43" fontId="3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="70" zoomScaleNormal="70" workbookViewId="0">
      <selection activeCell="F12" sqref="F12"/>
    </sheetView>
  </sheetViews>
  <sheetFormatPr baseColWidth="10" defaultColWidth="8.7265625" defaultRowHeight="14.5" x14ac:dyDescent="0.35"/>
  <cols>
    <col min="1" max="1" width="9.08984375" bestFit="1" customWidth="1"/>
    <col min="2" max="2" width="11.81640625" bestFit="1" customWidth="1"/>
    <col min="3" max="3" width="35.90625" bestFit="1" customWidth="1"/>
    <col min="4" max="4" width="20.26953125" bestFit="1" customWidth="1"/>
    <col min="5" max="5" width="12.1796875" bestFit="1" customWidth="1"/>
    <col min="6" max="7" width="14.90625" bestFit="1" customWidth="1"/>
    <col min="8" max="8" width="12.17968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12.1796875" bestFit="1" customWidth="1"/>
    <col min="20" max="20" width="12.72656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22</v>
      </c>
      <c r="B2">
        <v>7506370500346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146.55000000000001</v>
      </c>
      <c r="K2">
        <v>146.55000000000001</v>
      </c>
      <c r="L2">
        <v>209.36</v>
      </c>
      <c r="M2">
        <v>16</v>
      </c>
      <c r="N2">
        <v>0</v>
      </c>
      <c r="O2">
        <v>102.59</v>
      </c>
      <c r="P2">
        <v>0</v>
      </c>
      <c r="Q2">
        <v>1</v>
      </c>
      <c r="R2">
        <v>10111302</v>
      </c>
      <c r="S2" t="s">
        <v>27</v>
      </c>
      <c r="T2">
        <v>9</v>
      </c>
      <c r="U2">
        <v>6</v>
      </c>
      <c r="V2">
        <v>0</v>
      </c>
    </row>
    <row r="3" spans="1:22" x14ac:dyDescent="0.35">
      <c r="A3" t="s">
        <v>28</v>
      </c>
      <c r="B3">
        <v>7506370500360</v>
      </c>
      <c r="C3" t="s">
        <v>29</v>
      </c>
      <c r="D3" t="s">
        <v>24</v>
      </c>
      <c r="E3" s="14" t="s">
        <v>25</v>
      </c>
      <c r="F3" t="s">
        <v>26</v>
      </c>
      <c r="G3" t="s">
        <v>26</v>
      </c>
      <c r="H3" t="s">
        <v>25</v>
      </c>
      <c r="J3">
        <v>114.87</v>
      </c>
      <c r="K3">
        <v>114.87</v>
      </c>
      <c r="L3">
        <v>164.1</v>
      </c>
      <c r="M3">
        <v>16</v>
      </c>
      <c r="N3">
        <v>0</v>
      </c>
      <c r="O3">
        <v>80.41</v>
      </c>
      <c r="P3">
        <v>0</v>
      </c>
      <c r="Q3">
        <v>1</v>
      </c>
      <c r="R3">
        <v>10111302</v>
      </c>
      <c r="S3" t="s">
        <v>30</v>
      </c>
      <c r="T3">
        <v>9</v>
      </c>
      <c r="U3">
        <v>15</v>
      </c>
      <c r="V3">
        <v>0</v>
      </c>
    </row>
    <row r="4" spans="1:22" x14ac:dyDescent="0.35">
      <c r="A4" t="s">
        <v>31</v>
      </c>
      <c r="B4">
        <v>7506370500353</v>
      </c>
      <c r="C4" t="s">
        <v>32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146.55000000000001</v>
      </c>
      <c r="K4">
        <v>146.55000000000001</v>
      </c>
      <c r="L4">
        <v>209.36</v>
      </c>
      <c r="M4">
        <v>16</v>
      </c>
      <c r="N4">
        <v>0</v>
      </c>
      <c r="O4">
        <v>102.59</v>
      </c>
      <c r="P4">
        <v>0</v>
      </c>
      <c r="Q4">
        <v>1</v>
      </c>
      <c r="R4">
        <v>10111302</v>
      </c>
      <c r="S4" t="s">
        <v>33</v>
      </c>
      <c r="T4">
        <v>9</v>
      </c>
      <c r="U4">
        <v>6</v>
      </c>
      <c r="V4">
        <v>0</v>
      </c>
    </row>
    <row r="5" spans="1:22" x14ac:dyDescent="0.35">
      <c r="A5" t="s">
        <v>34</v>
      </c>
      <c r="B5">
        <v>7506370500056</v>
      </c>
      <c r="C5" t="s">
        <v>35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95.63</v>
      </c>
      <c r="K5">
        <v>95.63</v>
      </c>
      <c r="L5">
        <v>136.61000000000001</v>
      </c>
      <c r="M5">
        <v>16</v>
      </c>
      <c r="N5">
        <v>0</v>
      </c>
      <c r="O5">
        <v>66.94</v>
      </c>
      <c r="P5">
        <v>0</v>
      </c>
      <c r="Q5">
        <v>1</v>
      </c>
      <c r="R5">
        <v>10111302</v>
      </c>
      <c r="S5" t="s">
        <v>36</v>
      </c>
      <c r="T5">
        <v>9</v>
      </c>
      <c r="U5">
        <v>60</v>
      </c>
      <c r="V5">
        <v>0</v>
      </c>
    </row>
    <row r="6" spans="1:22" x14ac:dyDescent="0.35">
      <c r="A6" t="s">
        <v>37</v>
      </c>
      <c r="B6">
        <v>7506370500636</v>
      </c>
      <c r="C6" t="s">
        <v>38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136.06</v>
      </c>
      <c r="K6">
        <v>136.06</v>
      </c>
      <c r="L6">
        <v>194.37</v>
      </c>
      <c r="M6">
        <v>16</v>
      </c>
      <c r="N6">
        <v>0</v>
      </c>
      <c r="O6">
        <v>95.24</v>
      </c>
      <c r="P6">
        <v>0</v>
      </c>
      <c r="Q6">
        <v>1</v>
      </c>
      <c r="R6">
        <v>10111302</v>
      </c>
      <c r="S6" t="s">
        <v>39</v>
      </c>
      <c r="T6">
        <v>9</v>
      </c>
      <c r="U6">
        <v>0</v>
      </c>
      <c r="V6">
        <v>0</v>
      </c>
    </row>
    <row r="7" spans="1:22" x14ac:dyDescent="0.35">
      <c r="A7" t="s">
        <v>40</v>
      </c>
      <c r="B7" t="s">
        <v>41</v>
      </c>
      <c r="C7" t="s">
        <v>42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49.18</v>
      </c>
      <c r="K7">
        <v>49.18</v>
      </c>
      <c r="L7">
        <v>70.260000000000005</v>
      </c>
      <c r="M7">
        <v>16</v>
      </c>
      <c r="N7">
        <v>0</v>
      </c>
      <c r="O7">
        <v>34.42</v>
      </c>
      <c r="P7">
        <v>0</v>
      </c>
      <c r="Q7">
        <v>1</v>
      </c>
      <c r="R7">
        <v>10111306</v>
      </c>
      <c r="S7" t="s">
        <v>43</v>
      </c>
      <c r="T7">
        <v>9</v>
      </c>
      <c r="U7">
        <v>0</v>
      </c>
      <c r="V7">
        <v>0</v>
      </c>
    </row>
    <row r="8" spans="1:22" x14ac:dyDescent="0.35">
      <c r="A8" t="s">
        <v>44</v>
      </c>
      <c r="B8" t="s">
        <v>45</v>
      </c>
      <c r="C8" t="s">
        <v>46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62.29</v>
      </c>
      <c r="K8">
        <v>62.29</v>
      </c>
      <c r="L8">
        <v>88.99</v>
      </c>
      <c r="M8">
        <v>16</v>
      </c>
      <c r="N8">
        <v>0</v>
      </c>
      <c r="O8">
        <v>43.6</v>
      </c>
      <c r="P8">
        <v>0</v>
      </c>
      <c r="Q8">
        <v>1</v>
      </c>
      <c r="R8">
        <v>10111306</v>
      </c>
      <c r="S8" t="s">
        <v>47</v>
      </c>
      <c r="T8">
        <v>9</v>
      </c>
      <c r="U8">
        <v>75</v>
      </c>
      <c r="V8">
        <v>0</v>
      </c>
    </row>
    <row r="9" spans="1:22" x14ac:dyDescent="0.35">
      <c r="A9" t="s">
        <v>48</v>
      </c>
      <c r="B9">
        <v>7506370500049</v>
      </c>
      <c r="C9" t="s">
        <v>49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104.5</v>
      </c>
      <c r="K9">
        <v>104.5</v>
      </c>
      <c r="L9">
        <v>149.28</v>
      </c>
      <c r="M9">
        <v>16</v>
      </c>
      <c r="N9">
        <v>0</v>
      </c>
      <c r="O9">
        <v>73.150000000000006</v>
      </c>
      <c r="P9">
        <v>0</v>
      </c>
      <c r="Q9">
        <v>1</v>
      </c>
      <c r="R9">
        <v>10111306</v>
      </c>
      <c r="S9" t="s">
        <v>50</v>
      </c>
      <c r="T9">
        <v>9</v>
      </c>
      <c r="U9">
        <v>36</v>
      </c>
      <c r="V9">
        <v>0</v>
      </c>
    </row>
    <row r="10" spans="1:22" x14ac:dyDescent="0.35">
      <c r="A10" t="s">
        <v>51</v>
      </c>
      <c r="B10">
        <v>7506370500377</v>
      </c>
      <c r="C10" t="s">
        <v>52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>
        <v>102.33</v>
      </c>
      <c r="K10">
        <v>102.33</v>
      </c>
      <c r="L10">
        <v>146.18</v>
      </c>
      <c r="M10">
        <v>16</v>
      </c>
      <c r="N10">
        <v>0</v>
      </c>
      <c r="O10">
        <v>71.63</v>
      </c>
      <c r="P10">
        <v>0</v>
      </c>
      <c r="Q10">
        <v>1</v>
      </c>
      <c r="R10">
        <v>10111302</v>
      </c>
      <c r="S10" t="s">
        <v>53</v>
      </c>
      <c r="T10">
        <v>9</v>
      </c>
      <c r="U10">
        <v>20</v>
      </c>
      <c r="V10">
        <v>0</v>
      </c>
    </row>
    <row r="11" spans="1:22" x14ac:dyDescent="0.35">
      <c r="A11" t="s">
        <v>54</v>
      </c>
      <c r="B11">
        <v>7506370500124</v>
      </c>
      <c r="C11" t="s">
        <v>55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>
        <v>118.78</v>
      </c>
      <c r="K11">
        <v>118.78</v>
      </c>
      <c r="L11">
        <v>169.69</v>
      </c>
      <c r="M11">
        <v>16</v>
      </c>
      <c r="N11">
        <v>0</v>
      </c>
      <c r="O11">
        <v>83.15</v>
      </c>
      <c r="P11">
        <v>0</v>
      </c>
      <c r="Q11">
        <v>1</v>
      </c>
      <c r="R11">
        <v>10111302</v>
      </c>
      <c r="S11" t="s">
        <v>56</v>
      </c>
      <c r="T11">
        <v>9</v>
      </c>
      <c r="U11">
        <v>72</v>
      </c>
      <c r="V11">
        <v>0</v>
      </c>
    </row>
    <row r="12" spans="1:22" x14ac:dyDescent="0.35">
      <c r="A12" t="s">
        <v>57</v>
      </c>
      <c r="B12">
        <v>7506370500063</v>
      </c>
      <c r="C12" t="s">
        <v>58</v>
      </c>
      <c r="D12" t="s">
        <v>59</v>
      </c>
      <c r="E12" t="s">
        <v>25</v>
      </c>
      <c r="F12" t="s">
        <v>26</v>
      </c>
      <c r="G12" t="s">
        <v>26</v>
      </c>
      <c r="H12" t="s">
        <v>25</v>
      </c>
      <c r="J12">
        <v>101.71</v>
      </c>
      <c r="K12">
        <v>101.71</v>
      </c>
      <c r="L12">
        <v>145.29</v>
      </c>
      <c r="M12">
        <v>16</v>
      </c>
      <c r="N12">
        <v>0</v>
      </c>
      <c r="O12">
        <v>71.2</v>
      </c>
      <c r="P12">
        <v>0</v>
      </c>
      <c r="Q12">
        <v>1</v>
      </c>
      <c r="R12">
        <v>42121601</v>
      </c>
      <c r="S12" t="s">
        <v>60</v>
      </c>
      <c r="T12">
        <v>1</v>
      </c>
      <c r="U12">
        <v>60</v>
      </c>
      <c r="V12">
        <v>0</v>
      </c>
    </row>
    <row r="13" spans="1:22" x14ac:dyDescent="0.35">
      <c r="A13" t="s">
        <v>61</v>
      </c>
      <c r="B13">
        <v>7506370500445</v>
      </c>
      <c r="C13" s="14" t="s">
        <v>113</v>
      </c>
      <c r="D13" t="s">
        <v>24</v>
      </c>
      <c r="E13" t="s">
        <v>25</v>
      </c>
      <c r="F13" t="s">
        <v>26</v>
      </c>
      <c r="G13" t="s">
        <v>26</v>
      </c>
      <c r="H13" t="s">
        <v>25</v>
      </c>
      <c r="J13">
        <v>71.23</v>
      </c>
      <c r="K13">
        <v>71.23</v>
      </c>
      <c r="L13">
        <v>101.76</v>
      </c>
      <c r="M13">
        <v>16</v>
      </c>
      <c r="N13">
        <v>0</v>
      </c>
      <c r="O13">
        <v>49.86</v>
      </c>
      <c r="P13">
        <v>0</v>
      </c>
      <c r="Q13">
        <v>1</v>
      </c>
      <c r="R13">
        <v>10111302</v>
      </c>
      <c r="S13" t="s">
        <v>62</v>
      </c>
      <c r="T13">
        <v>9</v>
      </c>
      <c r="U13">
        <v>10</v>
      </c>
      <c r="V13">
        <v>0</v>
      </c>
    </row>
    <row r="14" spans="1:22" x14ac:dyDescent="0.35">
      <c r="A14" t="s">
        <v>63</v>
      </c>
      <c r="B14">
        <v>7506370500421</v>
      </c>
      <c r="C14" t="s">
        <v>64</v>
      </c>
      <c r="D14" t="s">
        <v>24</v>
      </c>
      <c r="E14" t="s">
        <v>25</v>
      </c>
      <c r="F14" t="s">
        <v>26</v>
      </c>
      <c r="G14" t="s">
        <v>26</v>
      </c>
      <c r="H14" t="s">
        <v>25</v>
      </c>
      <c r="J14">
        <v>71.23</v>
      </c>
      <c r="K14">
        <v>71.23</v>
      </c>
      <c r="L14">
        <v>101.76</v>
      </c>
      <c r="M14">
        <v>16</v>
      </c>
      <c r="N14">
        <v>0</v>
      </c>
      <c r="O14">
        <v>49.86</v>
      </c>
      <c r="P14">
        <v>0</v>
      </c>
      <c r="Q14">
        <v>1</v>
      </c>
      <c r="R14">
        <v>10111302</v>
      </c>
      <c r="S14" t="s">
        <v>65</v>
      </c>
      <c r="T14">
        <v>9</v>
      </c>
      <c r="U14">
        <v>20</v>
      </c>
      <c r="V14">
        <v>0</v>
      </c>
    </row>
    <row r="15" spans="1:22" x14ac:dyDescent="0.35">
      <c r="A15" t="s">
        <v>66</v>
      </c>
      <c r="B15">
        <v>7506370500438</v>
      </c>
      <c r="C15" t="s">
        <v>67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>
        <v>71.23</v>
      </c>
      <c r="K15">
        <v>71.23</v>
      </c>
      <c r="L15">
        <v>101.76</v>
      </c>
      <c r="M15">
        <v>16</v>
      </c>
      <c r="N15">
        <v>0</v>
      </c>
      <c r="O15">
        <v>49.86</v>
      </c>
      <c r="P15">
        <v>0</v>
      </c>
      <c r="Q15">
        <v>1</v>
      </c>
      <c r="R15">
        <v>10111302</v>
      </c>
      <c r="S15" t="s">
        <v>68</v>
      </c>
      <c r="T15">
        <v>9</v>
      </c>
      <c r="U15">
        <v>20</v>
      </c>
      <c r="V15">
        <v>0</v>
      </c>
    </row>
    <row r="16" spans="1:22" x14ac:dyDescent="0.35">
      <c r="A16" t="s">
        <v>69</v>
      </c>
      <c r="B16">
        <v>7506370500070</v>
      </c>
      <c r="C16" t="s">
        <v>70</v>
      </c>
      <c r="D16" t="s">
        <v>24</v>
      </c>
      <c r="E16" t="s">
        <v>25</v>
      </c>
      <c r="F16" t="s">
        <v>26</v>
      </c>
      <c r="G16" t="s">
        <v>26</v>
      </c>
      <c r="H16" t="s">
        <v>25</v>
      </c>
      <c r="J16">
        <v>112.13</v>
      </c>
      <c r="K16">
        <v>112.13</v>
      </c>
      <c r="L16">
        <v>160.18</v>
      </c>
      <c r="M16">
        <v>16</v>
      </c>
      <c r="N16">
        <v>0</v>
      </c>
      <c r="O16">
        <v>78.489999999999995</v>
      </c>
      <c r="P16">
        <v>0</v>
      </c>
      <c r="Q16">
        <v>1</v>
      </c>
      <c r="R16">
        <v>10111302</v>
      </c>
      <c r="S16" t="s">
        <v>71</v>
      </c>
      <c r="T16">
        <v>9</v>
      </c>
      <c r="U16">
        <v>30</v>
      </c>
      <c r="V16">
        <v>0</v>
      </c>
    </row>
    <row r="17" spans="1:22" x14ac:dyDescent="0.35">
      <c r="A17" t="s">
        <v>72</v>
      </c>
      <c r="B17" t="s">
        <v>73</v>
      </c>
      <c r="C17" t="s">
        <v>74</v>
      </c>
      <c r="D17" t="s">
        <v>24</v>
      </c>
      <c r="E17" t="s">
        <v>25</v>
      </c>
      <c r="F17" t="s">
        <v>26</v>
      </c>
      <c r="G17" t="s">
        <v>26</v>
      </c>
      <c r="H17" t="s">
        <v>25</v>
      </c>
      <c r="J17">
        <v>49.18</v>
      </c>
      <c r="K17">
        <v>49.18</v>
      </c>
      <c r="L17">
        <v>70.260000000000005</v>
      </c>
      <c r="M17">
        <v>16</v>
      </c>
      <c r="N17">
        <v>0</v>
      </c>
      <c r="O17">
        <v>34.42</v>
      </c>
      <c r="P17">
        <v>0</v>
      </c>
      <c r="Q17">
        <v>1</v>
      </c>
      <c r="R17">
        <v>10191509</v>
      </c>
      <c r="S17" t="s">
        <v>75</v>
      </c>
      <c r="T17">
        <v>9</v>
      </c>
      <c r="U17">
        <v>0</v>
      </c>
      <c r="V17">
        <v>0</v>
      </c>
    </row>
    <row r="18" spans="1:22" x14ac:dyDescent="0.35">
      <c r="A18" t="s">
        <v>76</v>
      </c>
      <c r="B18" t="s">
        <v>77</v>
      </c>
      <c r="C18" t="s">
        <v>78</v>
      </c>
      <c r="D18" t="s">
        <v>24</v>
      </c>
      <c r="E18" t="s">
        <v>25</v>
      </c>
      <c r="F18" t="s">
        <v>26</v>
      </c>
      <c r="G18" t="s">
        <v>26</v>
      </c>
      <c r="H18" t="s">
        <v>25</v>
      </c>
      <c r="J18">
        <v>62.29</v>
      </c>
      <c r="K18">
        <v>62.29</v>
      </c>
      <c r="L18">
        <v>88.99</v>
      </c>
      <c r="M18">
        <v>16</v>
      </c>
      <c r="N18">
        <v>0</v>
      </c>
      <c r="O18">
        <v>43.6</v>
      </c>
      <c r="P18">
        <v>0</v>
      </c>
      <c r="Q18">
        <v>1</v>
      </c>
      <c r="R18">
        <v>10191509</v>
      </c>
      <c r="S18" t="s">
        <v>79</v>
      </c>
      <c r="T18">
        <v>9</v>
      </c>
      <c r="U18">
        <v>75</v>
      </c>
      <c r="V18">
        <v>0</v>
      </c>
    </row>
    <row r="19" spans="1:22" x14ac:dyDescent="0.35">
      <c r="A19" t="s">
        <v>80</v>
      </c>
      <c r="B19">
        <v>7506370500032</v>
      </c>
      <c r="C19" t="s">
        <v>81</v>
      </c>
      <c r="D19" t="s">
        <v>24</v>
      </c>
      <c r="E19" t="s">
        <v>25</v>
      </c>
      <c r="F19" t="s">
        <v>26</v>
      </c>
      <c r="G19" t="s">
        <v>26</v>
      </c>
      <c r="H19" t="s">
        <v>25</v>
      </c>
      <c r="J19">
        <v>193.53</v>
      </c>
      <c r="K19">
        <v>193.53</v>
      </c>
      <c r="L19">
        <v>276.48</v>
      </c>
      <c r="M19">
        <v>16</v>
      </c>
      <c r="N19">
        <v>0</v>
      </c>
      <c r="O19">
        <v>135.47</v>
      </c>
      <c r="P19">
        <v>0</v>
      </c>
      <c r="Q19">
        <v>1</v>
      </c>
      <c r="R19">
        <v>10191509</v>
      </c>
      <c r="S19" t="s">
        <v>82</v>
      </c>
      <c r="T19">
        <v>9</v>
      </c>
      <c r="U19">
        <v>3</v>
      </c>
      <c r="V19">
        <v>0</v>
      </c>
    </row>
    <row r="20" spans="1:22" x14ac:dyDescent="0.35">
      <c r="A20" t="s">
        <v>83</v>
      </c>
      <c r="B20">
        <v>7506370500001</v>
      </c>
      <c r="C20" t="s">
        <v>84</v>
      </c>
      <c r="D20" t="s">
        <v>24</v>
      </c>
      <c r="E20" t="s">
        <v>25</v>
      </c>
      <c r="F20" t="s">
        <v>26</v>
      </c>
      <c r="G20" t="s">
        <v>26</v>
      </c>
      <c r="H20" t="s">
        <v>25</v>
      </c>
      <c r="J20">
        <v>104.5</v>
      </c>
      <c r="K20">
        <v>104.5</v>
      </c>
      <c r="L20">
        <v>149.28</v>
      </c>
      <c r="M20">
        <v>16</v>
      </c>
      <c r="N20">
        <v>0</v>
      </c>
      <c r="O20">
        <v>73.150000000000006</v>
      </c>
      <c r="P20">
        <v>0</v>
      </c>
      <c r="Q20">
        <v>1</v>
      </c>
      <c r="R20">
        <v>10191509</v>
      </c>
      <c r="S20" t="s">
        <v>85</v>
      </c>
      <c r="T20">
        <v>9</v>
      </c>
      <c r="U20">
        <v>36</v>
      </c>
      <c r="V20">
        <v>0</v>
      </c>
    </row>
    <row r="21" spans="1:22" x14ac:dyDescent="0.35">
      <c r="A21" t="s">
        <v>86</v>
      </c>
      <c r="B21" t="s">
        <v>87</v>
      </c>
      <c r="C21" t="s">
        <v>88</v>
      </c>
      <c r="D21" t="s">
        <v>89</v>
      </c>
      <c r="E21" t="s">
        <v>25</v>
      </c>
      <c r="F21" t="s">
        <v>26</v>
      </c>
      <c r="G21" t="s">
        <v>26</v>
      </c>
      <c r="H21" t="s">
        <v>25</v>
      </c>
      <c r="J21">
        <v>55.47</v>
      </c>
      <c r="K21">
        <v>55.47</v>
      </c>
      <c r="L21">
        <v>79.239999999999995</v>
      </c>
      <c r="M21">
        <v>16</v>
      </c>
      <c r="N21">
        <v>0</v>
      </c>
      <c r="O21">
        <v>38.83</v>
      </c>
      <c r="P21">
        <v>0</v>
      </c>
      <c r="Q21">
        <v>1</v>
      </c>
      <c r="R21">
        <v>10121804</v>
      </c>
      <c r="S21" t="s">
        <v>90</v>
      </c>
      <c r="T21">
        <v>9</v>
      </c>
      <c r="U21">
        <v>6</v>
      </c>
      <c r="V21">
        <v>0</v>
      </c>
    </row>
    <row r="22" spans="1:22" x14ac:dyDescent="0.35">
      <c r="A22" t="s">
        <v>91</v>
      </c>
      <c r="B22" t="s">
        <v>92</v>
      </c>
      <c r="C22" t="s">
        <v>93</v>
      </c>
      <c r="D22" t="s">
        <v>89</v>
      </c>
      <c r="E22" t="s">
        <v>25</v>
      </c>
      <c r="F22" t="s">
        <v>26</v>
      </c>
      <c r="G22" t="s">
        <v>26</v>
      </c>
      <c r="H22" t="s">
        <v>25</v>
      </c>
      <c r="J22">
        <v>55.47</v>
      </c>
      <c r="K22">
        <v>55.47</v>
      </c>
      <c r="L22">
        <v>79.239999999999995</v>
      </c>
      <c r="M22">
        <v>16</v>
      </c>
      <c r="N22">
        <v>0</v>
      </c>
      <c r="O22">
        <v>38.83</v>
      </c>
      <c r="P22">
        <v>0</v>
      </c>
      <c r="Q22">
        <v>1</v>
      </c>
      <c r="R22">
        <v>10121804</v>
      </c>
      <c r="S22" t="s">
        <v>94</v>
      </c>
      <c r="T22">
        <v>9</v>
      </c>
      <c r="U22">
        <v>6</v>
      </c>
      <c r="V22">
        <v>0</v>
      </c>
    </row>
    <row r="23" spans="1:22" x14ac:dyDescent="0.35">
      <c r="A23" t="s">
        <v>95</v>
      </c>
      <c r="B23" t="s">
        <v>96</v>
      </c>
      <c r="C23" t="s">
        <v>97</v>
      </c>
      <c r="D23" t="s">
        <v>24</v>
      </c>
      <c r="E23" t="s">
        <v>25</v>
      </c>
      <c r="F23" t="s">
        <v>26</v>
      </c>
      <c r="G23" t="s">
        <v>26</v>
      </c>
      <c r="H23" t="s">
        <v>25</v>
      </c>
      <c r="J23">
        <v>75.86</v>
      </c>
      <c r="K23">
        <v>75.86</v>
      </c>
      <c r="L23">
        <v>108.37</v>
      </c>
      <c r="M23">
        <v>16</v>
      </c>
      <c r="N23">
        <v>0</v>
      </c>
      <c r="O23">
        <v>53.1</v>
      </c>
      <c r="P23">
        <v>0</v>
      </c>
      <c r="Q23">
        <v>1</v>
      </c>
      <c r="R23">
        <v>10111302</v>
      </c>
      <c r="S23" t="s">
        <v>98</v>
      </c>
      <c r="T23">
        <v>9</v>
      </c>
      <c r="U23">
        <v>6</v>
      </c>
      <c r="V23">
        <v>0</v>
      </c>
    </row>
    <row r="24" spans="1:22" x14ac:dyDescent="0.35">
      <c r="A24" t="s">
        <v>99</v>
      </c>
      <c r="C24" t="s">
        <v>100</v>
      </c>
      <c r="D24" t="s">
        <v>24</v>
      </c>
      <c r="E24" t="s">
        <v>25</v>
      </c>
      <c r="F24" t="s">
        <v>26</v>
      </c>
      <c r="G24" t="s">
        <v>26</v>
      </c>
      <c r="H24" t="s">
        <v>25</v>
      </c>
      <c r="J24">
        <v>559.95000000000005</v>
      </c>
      <c r="K24">
        <v>559.95000000000005</v>
      </c>
      <c r="L24">
        <v>799.93</v>
      </c>
      <c r="M24">
        <v>16</v>
      </c>
      <c r="N24">
        <v>0</v>
      </c>
      <c r="O24">
        <v>391.97</v>
      </c>
      <c r="P24">
        <v>0</v>
      </c>
      <c r="Q24">
        <v>0</v>
      </c>
      <c r="R24">
        <v>10111302</v>
      </c>
      <c r="T24">
        <v>0</v>
      </c>
      <c r="U24">
        <v>0</v>
      </c>
      <c r="V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4463-70EF-4A63-9737-0308F0C8C9D3}">
  <dimension ref="A1:AH42"/>
  <sheetViews>
    <sheetView zoomScale="60" zoomScaleNormal="60" workbookViewId="0">
      <selection activeCell="G2" sqref="G2:G24"/>
    </sheetView>
  </sheetViews>
  <sheetFormatPr baseColWidth="10" defaultColWidth="8.7265625" defaultRowHeight="14.5" x14ac:dyDescent="0.35"/>
  <cols>
    <col min="1" max="1" width="9.08984375" bestFit="1" customWidth="1"/>
    <col min="2" max="2" width="11.81640625" bestFit="1" customWidth="1"/>
    <col min="3" max="3" width="35.90625" bestFit="1" customWidth="1"/>
    <col min="4" max="6" width="13.36328125" customWidth="1"/>
    <col min="7" max="9" width="13.36328125" style="15" customWidth="1"/>
    <col min="10" max="10" width="20.26953125" bestFit="1" customWidth="1"/>
    <col min="11" max="11" width="12.1796875" bestFit="1" customWidth="1"/>
    <col min="12" max="13" width="14.90625" bestFit="1" customWidth="1"/>
    <col min="14" max="14" width="12.1796875" bestFit="1" customWidth="1"/>
    <col min="15" max="15" width="7.6328125" bestFit="1" customWidth="1"/>
    <col min="16" max="16" width="13.54296875" style="1" bestFit="1" customWidth="1"/>
    <col min="17" max="17" width="13.453125" style="2" customWidth="1"/>
    <col min="18" max="18" width="19.54296875" style="1" bestFit="1" customWidth="1"/>
    <col min="19" max="19" width="19.453125" style="2" customWidth="1"/>
    <col min="20" max="20" width="18.7265625" style="2" bestFit="1" customWidth="1"/>
    <col min="21" max="21" width="14.6328125" style="6" bestFit="1" customWidth="1"/>
    <col min="22" max="22" width="14.54296875" style="7" customWidth="1"/>
    <col min="23" max="24" width="14.36328125" style="1" bestFit="1" customWidth="1"/>
    <col min="25" max="25" width="8" style="1" bestFit="1" customWidth="1"/>
    <col min="26" max="26" width="8" style="2" bestFit="1" customWidth="1"/>
    <col min="27" max="27" width="8" style="2" customWidth="1"/>
    <col min="28" max="28" width="7.36328125" bestFit="1" customWidth="1"/>
    <col min="29" max="29" width="7.08984375" bestFit="1" customWidth="1"/>
    <col min="30" max="30" width="9.08984375" bestFit="1" customWidth="1"/>
    <col min="31" max="31" width="12.1796875" bestFit="1" customWidth="1"/>
    <col min="32" max="32" width="12.7265625" bestFit="1" customWidth="1"/>
    <col min="33" max="33" width="4.36328125" bestFit="1" customWidth="1"/>
    <col min="34" max="34" width="4.7265625" bestFit="1" customWidth="1"/>
  </cols>
  <sheetData>
    <row r="1" spans="1:34" x14ac:dyDescent="0.35">
      <c r="A1" t="s">
        <v>0</v>
      </c>
      <c r="B1" t="s">
        <v>1</v>
      </c>
      <c r="C1" t="s">
        <v>2</v>
      </c>
      <c r="D1" s="14" t="s">
        <v>114</v>
      </c>
      <c r="E1" s="14" t="s">
        <v>115</v>
      </c>
      <c r="F1" s="14" t="s">
        <v>116</v>
      </c>
      <c r="G1" s="15" t="s">
        <v>117</v>
      </c>
      <c r="H1" s="15" t="s">
        <v>118</v>
      </c>
      <c r="I1" s="15" t="s">
        <v>119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s="1" t="s">
        <v>9</v>
      </c>
      <c r="R1" s="1" t="s">
        <v>10</v>
      </c>
      <c r="U1" s="6" t="s">
        <v>11</v>
      </c>
      <c r="W1" s="1" t="s">
        <v>12</v>
      </c>
      <c r="X1" s="1" t="s">
        <v>13</v>
      </c>
      <c r="Y1" s="1" t="s">
        <v>14</v>
      </c>
      <c r="AB1" t="s">
        <v>15</v>
      </c>
      <c r="AC1" t="s">
        <v>16</v>
      </c>
      <c r="AD1" t="s">
        <v>17</v>
      </c>
      <c r="AE1" t="s">
        <v>18</v>
      </c>
      <c r="AF1" t="s">
        <v>19</v>
      </c>
      <c r="AG1" t="s">
        <v>20</v>
      </c>
      <c r="AH1" t="s">
        <v>21</v>
      </c>
    </row>
    <row r="2" spans="1:34" x14ac:dyDescent="0.35">
      <c r="A2" t="s">
        <v>22</v>
      </c>
      <c r="B2">
        <v>7506370500346</v>
      </c>
      <c r="C2" t="s">
        <v>23</v>
      </c>
      <c r="D2" s="14">
        <v>119</v>
      </c>
      <c r="E2" s="14">
        <v>170</v>
      </c>
      <c r="F2" s="14">
        <v>242.86</v>
      </c>
      <c r="G2" s="6">
        <f>ROUND((D2/1.16),2)</f>
        <v>102.59</v>
      </c>
      <c r="H2" s="22">
        <f t="shared" ref="H2:I2" si="0">ROUND((E2/1.16),2)</f>
        <v>146.55000000000001</v>
      </c>
      <c r="I2" s="22">
        <f t="shared" si="0"/>
        <v>209.36</v>
      </c>
      <c r="J2" t="s">
        <v>24</v>
      </c>
      <c r="K2" t="s">
        <v>25</v>
      </c>
      <c r="L2" t="s">
        <v>26</v>
      </c>
      <c r="M2" t="s">
        <v>26</v>
      </c>
      <c r="N2" t="s">
        <v>25</v>
      </c>
      <c r="P2" s="1">
        <v>149.19</v>
      </c>
      <c r="Q2" s="2">
        <f>P2*1.16</f>
        <v>173.06039999999999</v>
      </c>
      <c r="R2" s="1">
        <v>149.19</v>
      </c>
      <c r="S2" s="2">
        <f>R2*1.16</f>
        <v>173.06039999999999</v>
      </c>
      <c r="U2" s="6">
        <v>238.7</v>
      </c>
      <c r="V2" s="7">
        <f>U2*1.16</f>
        <v>276.892</v>
      </c>
      <c r="W2" s="1">
        <v>16</v>
      </c>
      <c r="X2" s="1">
        <v>0</v>
      </c>
      <c r="Y2" s="1">
        <v>104.44</v>
      </c>
      <c r="Z2" s="2">
        <f>Y2*1.6</f>
        <v>167.10400000000001</v>
      </c>
      <c r="AA2" s="2">
        <f>100-(Z2*100/Q2)</f>
        <v>3.4418041331234548</v>
      </c>
      <c r="AB2">
        <v>0</v>
      </c>
      <c r="AC2">
        <v>1</v>
      </c>
      <c r="AD2">
        <v>10111302</v>
      </c>
      <c r="AE2" t="s">
        <v>27</v>
      </c>
      <c r="AF2">
        <v>9</v>
      </c>
      <c r="AG2">
        <v>6</v>
      </c>
      <c r="AH2">
        <v>0</v>
      </c>
    </row>
    <row r="3" spans="1:34" x14ac:dyDescent="0.35">
      <c r="A3" t="s">
        <v>28</v>
      </c>
      <c r="B3">
        <v>7506370500360</v>
      </c>
      <c r="C3" t="s">
        <v>29</v>
      </c>
      <c r="D3" s="14">
        <v>93.27</v>
      </c>
      <c r="E3" s="14">
        <v>133.25</v>
      </c>
      <c r="F3" s="14">
        <v>190.36</v>
      </c>
      <c r="G3" s="6">
        <f t="shared" ref="G3:G24" si="1">ROUND((D3/1.16),2)</f>
        <v>80.41</v>
      </c>
      <c r="H3" s="22">
        <f t="shared" ref="H3:H24" si="2">ROUND((E3/1.16),2)</f>
        <v>114.87</v>
      </c>
      <c r="I3" s="22">
        <f t="shared" ref="I3:I24" si="3">ROUND((F3/1.16),2)</f>
        <v>164.1</v>
      </c>
      <c r="J3" t="s">
        <v>24</v>
      </c>
      <c r="K3" t="s">
        <v>25</v>
      </c>
      <c r="L3" t="s">
        <v>26</v>
      </c>
      <c r="M3" t="s">
        <v>26</v>
      </c>
      <c r="N3" t="s">
        <v>25</v>
      </c>
      <c r="P3" s="1">
        <v>116.95</v>
      </c>
      <c r="Q3" s="2">
        <f t="shared" ref="Q3:S24" si="4">P3*1.16</f>
        <v>135.66200000000001</v>
      </c>
      <c r="R3" s="1">
        <v>116.95</v>
      </c>
      <c r="S3" s="2">
        <f t="shared" si="4"/>
        <v>135.66200000000001</v>
      </c>
      <c r="U3" s="6">
        <v>187.12</v>
      </c>
      <c r="V3" s="7">
        <f t="shared" ref="V3" si="5">U3*1.16</f>
        <v>217.0592</v>
      </c>
      <c r="W3" s="1">
        <v>16</v>
      </c>
      <c r="X3" s="1">
        <v>0</v>
      </c>
      <c r="Y3" s="1">
        <v>81.86</v>
      </c>
      <c r="Z3" s="2">
        <f t="shared" ref="Z3:Z24" si="6">Y3*1.6</f>
        <v>130.976</v>
      </c>
      <c r="AA3" s="2">
        <f t="shared" ref="AA3:AA24" si="7">100-(Z3*100/Q3)</f>
        <v>3.4541728708112771</v>
      </c>
      <c r="AB3">
        <v>0</v>
      </c>
      <c r="AC3">
        <v>1</v>
      </c>
      <c r="AD3">
        <v>10111302</v>
      </c>
      <c r="AE3" t="s">
        <v>30</v>
      </c>
      <c r="AF3">
        <v>9</v>
      </c>
      <c r="AG3">
        <v>15</v>
      </c>
      <c r="AH3">
        <v>0</v>
      </c>
    </row>
    <row r="4" spans="1:34" x14ac:dyDescent="0.35">
      <c r="A4" t="s">
        <v>31</v>
      </c>
      <c r="B4">
        <v>7506370500353</v>
      </c>
      <c r="C4" t="s">
        <v>32</v>
      </c>
      <c r="D4" s="14">
        <v>119</v>
      </c>
      <c r="E4" s="14">
        <v>170</v>
      </c>
      <c r="F4" s="14">
        <v>242.86</v>
      </c>
      <c r="G4" s="6">
        <f t="shared" si="1"/>
        <v>102.59</v>
      </c>
      <c r="H4" s="22">
        <f t="shared" si="2"/>
        <v>146.55000000000001</v>
      </c>
      <c r="I4" s="22">
        <f t="shared" si="3"/>
        <v>209.36</v>
      </c>
      <c r="J4" t="s">
        <v>24</v>
      </c>
      <c r="K4" t="s">
        <v>25</v>
      </c>
      <c r="L4" t="s">
        <v>26</v>
      </c>
      <c r="M4" t="s">
        <v>26</v>
      </c>
      <c r="N4" t="s">
        <v>25</v>
      </c>
      <c r="P4" s="1">
        <v>149.19</v>
      </c>
      <c r="Q4" s="2">
        <f t="shared" si="4"/>
        <v>173.06039999999999</v>
      </c>
      <c r="R4" s="1">
        <v>149.19</v>
      </c>
      <c r="S4" s="2">
        <f t="shared" si="4"/>
        <v>173.06039999999999</v>
      </c>
      <c r="U4" s="6">
        <v>238.7</v>
      </c>
      <c r="V4" s="7">
        <f t="shared" ref="V4" si="8">U4*1.16</f>
        <v>276.892</v>
      </c>
      <c r="W4" s="1">
        <v>16</v>
      </c>
      <c r="X4" s="1">
        <v>0</v>
      </c>
      <c r="Y4" s="1">
        <v>104.44</v>
      </c>
      <c r="Z4" s="2">
        <f t="shared" si="6"/>
        <v>167.10400000000001</v>
      </c>
      <c r="AA4" s="2">
        <f t="shared" si="7"/>
        <v>3.4418041331234548</v>
      </c>
      <c r="AB4">
        <v>0</v>
      </c>
      <c r="AC4">
        <v>1</v>
      </c>
      <c r="AD4">
        <v>10111302</v>
      </c>
      <c r="AE4" t="s">
        <v>33</v>
      </c>
      <c r="AF4">
        <v>9</v>
      </c>
      <c r="AG4">
        <v>6</v>
      </c>
      <c r="AH4">
        <v>0</v>
      </c>
    </row>
    <row r="5" spans="1:34" x14ac:dyDescent="0.35">
      <c r="A5" t="s">
        <v>34</v>
      </c>
      <c r="B5">
        <v>7506370500056</v>
      </c>
      <c r="C5" t="s">
        <v>35</v>
      </c>
      <c r="D5" s="14">
        <v>77.650000000000006</v>
      </c>
      <c r="E5" s="14">
        <v>110.93</v>
      </c>
      <c r="F5" s="14">
        <v>158.47</v>
      </c>
      <c r="G5" s="6">
        <f t="shared" si="1"/>
        <v>66.94</v>
      </c>
      <c r="H5" s="22">
        <f t="shared" si="2"/>
        <v>95.63</v>
      </c>
      <c r="I5" s="22">
        <f t="shared" si="3"/>
        <v>136.61000000000001</v>
      </c>
      <c r="J5" t="s">
        <v>24</v>
      </c>
      <c r="K5" t="s">
        <v>25</v>
      </c>
      <c r="L5" t="s">
        <v>26</v>
      </c>
      <c r="M5" t="s">
        <v>26</v>
      </c>
      <c r="N5" t="s">
        <v>25</v>
      </c>
      <c r="P5" s="1">
        <v>97.35</v>
      </c>
      <c r="Q5" s="2">
        <f t="shared" si="4"/>
        <v>112.92599999999999</v>
      </c>
      <c r="R5" s="1">
        <v>97.35</v>
      </c>
      <c r="S5" s="2">
        <f t="shared" si="4"/>
        <v>112.92599999999999</v>
      </c>
      <c r="U5" s="6">
        <v>155.76</v>
      </c>
      <c r="V5" s="7">
        <f t="shared" ref="V5" si="9">U5*1.16</f>
        <v>180.68159999999997</v>
      </c>
      <c r="W5" s="1">
        <v>16</v>
      </c>
      <c r="X5" s="1">
        <v>0</v>
      </c>
      <c r="Y5" s="1">
        <v>68.150000000000006</v>
      </c>
      <c r="Z5" s="2">
        <f t="shared" si="6"/>
        <v>109.04000000000002</v>
      </c>
      <c r="AA5" s="2">
        <f t="shared" si="7"/>
        <v>3.4411915767847745</v>
      </c>
      <c r="AB5">
        <v>0</v>
      </c>
      <c r="AC5">
        <v>1</v>
      </c>
      <c r="AD5">
        <v>10111302</v>
      </c>
      <c r="AE5" t="s">
        <v>36</v>
      </c>
      <c r="AF5">
        <v>9</v>
      </c>
      <c r="AG5">
        <v>60</v>
      </c>
      <c r="AH5">
        <v>0</v>
      </c>
    </row>
    <row r="6" spans="1:34" x14ac:dyDescent="0.35">
      <c r="A6" t="s">
        <v>37</v>
      </c>
      <c r="B6">
        <v>7506370500636</v>
      </c>
      <c r="C6" t="s">
        <v>38</v>
      </c>
      <c r="D6" s="14">
        <v>110.48</v>
      </c>
      <c r="E6" s="14">
        <v>157.83000000000001</v>
      </c>
      <c r="F6" s="14">
        <v>225.47</v>
      </c>
      <c r="G6" s="6">
        <f t="shared" si="1"/>
        <v>95.24</v>
      </c>
      <c r="H6" s="22">
        <f t="shared" si="2"/>
        <v>136.06</v>
      </c>
      <c r="I6" s="22">
        <f t="shared" si="3"/>
        <v>194.37</v>
      </c>
      <c r="J6" t="s">
        <v>24</v>
      </c>
      <c r="K6" t="s">
        <v>25</v>
      </c>
      <c r="L6" t="s">
        <v>26</v>
      </c>
      <c r="M6" t="s">
        <v>26</v>
      </c>
      <c r="N6" t="s">
        <v>25</v>
      </c>
      <c r="P6" s="1">
        <v>138.52000000000001</v>
      </c>
      <c r="Q6" s="2">
        <f t="shared" si="4"/>
        <v>160.6832</v>
      </c>
      <c r="R6" s="1">
        <v>138.52000000000001</v>
      </c>
      <c r="S6" s="2">
        <f t="shared" si="4"/>
        <v>160.6832</v>
      </c>
      <c r="U6" s="6">
        <v>221.63</v>
      </c>
      <c r="V6" s="7">
        <f t="shared" ref="V6" si="10">U6*1.16</f>
        <v>257.0908</v>
      </c>
      <c r="W6" s="1">
        <v>16</v>
      </c>
      <c r="X6" s="1">
        <v>0</v>
      </c>
      <c r="Y6" s="1">
        <v>96.96</v>
      </c>
      <c r="Z6" s="2">
        <f t="shared" si="6"/>
        <v>155.136</v>
      </c>
      <c r="AA6" s="2">
        <f t="shared" si="7"/>
        <v>3.45225885469047</v>
      </c>
      <c r="AB6">
        <v>0</v>
      </c>
      <c r="AC6">
        <v>1</v>
      </c>
      <c r="AD6">
        <v>10111302</v>
      </c>
      <c r="AE6" t="s">
        <v>39</v>
      </c>
      <c r="AF6">
        <v>9</v>
      </c>
      <c r="AG6">
        <v>0</v>
      </c>
      <c r="AH6">
        <v>0</v>
      </c>
    </row>
    <row r="7" spans="1:34" x14ac:dyDescent="0.35">
      <c r="A7" t="s">
        <v>40</v>
      </c>
      <c r="B7" t="s">
        <v>41</v>
      </c>
      <c r="C7" t="s">
        <v>42</v>
      </c>
      <c r="D7" s="14">
        <v>39.93</v>
      </c>
      <c r="E7" s="14">
        <v>57.05</v>
      </c>
      <c r="F7" s="14">
        <v>81.5</v>
      </c>
      <c r="G7" s="6">
        <f t="shared" si="1"/>
        <v>34.42</v>
      </c>
      <c r="H7" s="22">
        <f t="shared" si="2"/>
        <v>49.18</v>
      </c>
      <c r="I7" s="22">
        <f t="shared" si="3"/>
        <v>70.260000000000005</v>
      </c>
      <c r="J7" t="s">
        <v>24</v>
      </c>
      <c r="K7" t="s">
        <v>25</v>
      </c>
      <c r="L7" t="s">
        <v>26</v>
      </c>
      <c r="M7" t="s">
        <v>26</v>
      </c>
      <c r="N7" t="s">
        <v>25</v>
      </c>
      <c r="P7" s="1">
        <v>45.42</v>
      </c>
      <c r="Q7" s="2">
        <f t="shared" si="4"/>
        <v>52.687199999999997</v>
      </c>
      <c r="R7" s="1">
        <v>45.42</v>
      </c>
      <c r="S7" s="2">
        <f t="shared" si="4"/>
        <v>52.687199999999997</v>
      </c>
      <c r="U7" s="6">
        <v>72.67</v>
      </c>
      <c r="V7" s="7">
        <f t="shared" ref="V7" si="11">U7*1.16</f>
        <v>84.297199999999989</v>
      </c>
      <c r="W7" s="1">
        <v>16</v>
      </c>
      <c r="X7" s="1">
        <v>0</v>
      </c>
      <c r="Y7" s="1">
        <v>31.8</v>
      </c>
      <c r="Z7" s="2">
        <f t="shared" si="6"/>
        <v>50.88</v>
      </c>
      <c r="AA7" s="2">
        <f t="shared" si="7"/>
        <v>3.4300551177515501</v>
      </c>
      <c r="AB7">
        <v>0</v>
      </c>
      <c r="AC7">
        <v>1</v>
      </c>
      <c r="AD7">
        <v>10111306</v>
      </c>
      <c r="AE7" t="s">
        <v>43</v>
      </c>
      <c r="AF7">
        <v>9</v>
      </c>
      <c r="AG7">
        <v>0</v>
      </c>
      <c r="AH7">
        <v>0</v>
      </c>
    </row>
    <row r="8" spans="1:34" x14ac:dyDescent="0.35">
      <c r="A8" t="s">
        <v>44</v>
      </c>
      <c r="B8" t="s">
        <v>45</v>
      </c>
      <c r="C8" t="s">
        <v>46</v>
      </c>
      <c r="D8" s="14">
        <v>50.58</v>
      </c>
      <c r="E8" s="14">
        <v>72.260000000000005</v>
      </c>
      <c r="F8" s="14">
        <v>103.23</v>
      </c>
      <c r="G8" s="6">
        <f t="shared" si="1"/>
        <v>43.6</v>
      </c>
      <c r="H8" s="22">
        <f t="shared" si="2"/>
        <v>62.29</v>
      </c>
      <c r="I8" s="22">
        <f t="shared" si="3"/>
        <v>88.99</v>
      </c>
      <c r="J8" t="s">
        <v>24</v>
      </c>
      <c r="K8" t="s">
        <v>25</v>
      </c>
      <c r="L8" t="s">
        <v>26</v>
      </c>
      <c r="M8" t="s">
        <v>26</v>
      </c>
      <c r="N8" t="s">
        <v>25</v>
      </c>
      <c r="P8" s="1">
        <v>60.68</v>
      </c>
      <c r="Q8" s="2">
        <f t="shared" si="4"/>
        <v>70.388799999999989</v>
      </c>
      <c r="R8" s="1">
        <v>60.68</v>
      </c>
      <c r="S8" s="2">
        <f t="shared" si="4"/>
        <v>70.388799999999989</v>
      </c>
      <c r="U8" s="6">
        <v>97.09</v>
      </c>
      <c r="V8" s="7">
        <f t="shared" ref="V8" si="12">U8*1.16</f>
        <v>112.62439999999999</v>
      </c>
      <c r="W8" s="1">
        <v>16</v>
      </c>
      <c r="X8" s="1">
        <v>0</v>
      </c>
      <c r="Y8" s="1">
        <v>42.48</v>
      </c>
      <c r="Z8" s="2">
        <f t="shared" si="6"/>
        <v>67.968000000000004</v>
      </c>
      <c r="AA8" s="2">
        <f t="shared" si="7"/>
        <v>3.4391835064669181</v>
      </c>
      <c r="AB8">
        <v>0</v>
      </c>
      <c r="AC8">
        <v>1</v>
      </c>
      <c r="AD8">
        <v>10111306</v>
      </c>
      <c r="AE8" t="s">
        <v>47</v>
      </c>
      <c r="AF8">
        <v>9</v>
      </c>
      <c r="AG8">
        <v>75</v>
      </c>
      <c r="AH8">
        <v>0</v>
      </c>
    </row>
    <row r="9" spans="1:34" x14ac:dyDescent="0.35">
      <c r="A9" t="s">
        <v>48</v>
      </c>
      <c r="B9">
        <v>7506370500049</v>
      </c>
      <c r="C9" t="s">
        <v>49</v>
      </c>
      <c r="D9" s="14">
        <v>84.85</v>
      </c>
      <c r="E9" s="14">
        <v>121.22</v>
      </c>
      <c r="F9" s="14">
        <v>173.17</v>
      </c>
      <c r="G9" s="6">
        <f t="shared" si="1"/>
        <v>73.150000000000006</v>
      </c>
      <c r="H9" s="22">
        <f t="shared" si="2"/>
        <v>104.5</v>
      </c>
      <c r="I9" s="22">
        <f t="shared" si="3"/>
        <v>149.28</v>
      </c>
      <c r="J9" t="s">
        <v>24</v>
      </c>
      <c r="K9" t="s">
        <v>25</v>
      </c>
      <c r="L9" t="s">
        <v>26</v>
      </c>
      <c r="M9" t="s">
        <v>26</v>
      </c>
      <c r="N9" t="s">
        <v>25</v>
      </c>
      <c r="P9" s="1">
        <v>106.38</v>
      </c>
      <c r="Q9" s="2">
        <f t="shared" si="4"/>
        <v>123.40079999999999</v>
      </c>
      <c r="R9" s="1">
        <v>106.38</v>
      </c>
      <c r="S9" s="2">
        <f t="shared" si="4"/>
        <v>123.40079999999999</v>
      </c>
      <c r="U9" s="6">
        <v>170.21</v>
      </c>
      <c r="V9" s="7">
        <f t="shared" ref="V9" si="13">U9*1.16</f>
        <v>197.4436</v>
      </c>
      <c r="W9" s="1">
        <v>16</v>
      </c>
      <c r="X9" s="1">
        <v>0</v>
      </c>
      <c r="Y9" s="1">
        <v>74.47</v>
      </c>
      <c r="Z9" s="2">
        <f t="shared" si="6"/>
        <v>119.152</v>
      </c>
      <c r="AA9" s="2">
        <f t="shared" si="7"/>
        <v>3.4430895099545467</v>
      </c>
      <c r="AB9">
        <v>0</v>
      </c>
      <c r="AC9">
        <v>1</v>
      </c>
      <c r="AD9">
        <v>10111306</v>
      </c>
      <c r="AE9" t="s">
        <v>50</v>
      </c>
      <c r="AF9">
        <v>9</v>
      </c>
      <c r="AG9">
        <v>36</v>
      </c>
      <c r="AH9">
        <v>0</v>
      </c>
    </row>
    <row r="10" spans="1:34" x14ac:dyDescent="0.35">
      <c r="A10" t="s">
        <v>51</v>
      </c>
      <c r="B10">
        <v>7506370500377</v>
      </c>
      <c r="C10" t="s">
        <v>52</v>
      </c>
      <c r="D10" s="14">
        <v>83.09</v>
      </c>
      <c r="E10" s="14">
        <v>118.7</v>
      </c>
      <c r="F10" s="14">
        <v>169.57</v>
      </c>
      <c r="G10" s="6">
        <f t="shared" si="1"/>
        <v>71.63</v>
      </c>
      <c r="H10" s="22">
        <f t="shared" si="2"/>
        <v>102.33</v>
      </c>
      <c r="I10" s="22">
        <f t="shared" si="3"/>
        <v>146.18</v>
      </c>
      <c r="J10" t="s">
        <v>24</v>
      </c>
      <c r="K10" t="s">
        <v>25</v>
      </c>
      <c r="L10" t="s">
        <v>26</v>
      </c>
      <c r="M10" t="s">
        <v>26</v>
      </c>
      <c r="N10" t="s">
        <v>25</v>
      </c>
      <c r="P10" s="1">
        <v>104.17</v>
      </c>
      <c r="Q10" s="2">
        <f t="shared" si="4"/>
        <v>120.8372</v>
      </c>
      <c r="R10" s="1">
        <v>104.17</v>
      </c>
      <c r="S10" s="2">
        <f t="shared" si="4"/>
        <v>120.8372</v>
      </c>
      <c r="U10" s="6">
        <v>166.67</v>
      </c>
      <c r="V10" s="7">
        <f t="shared" ref="V10" si="14">U10*1.16</f>
        <v>193.33719999999997</v>
      </c>
      <c r="W10" s="1">
        <v>16</v>
      </c>
      <c r="X10" s="1">
        <v>0</v>
      </c>
      <c r="Y10" s="1">
        <v>72.92</v>
      </c>
      <c r="Z10" s="2">
        <f t="shared" si="6"/>
        <v>116.67200000000001</v>
      </c>
      <c r="AA10" s="2">
        <f t="shared" si="7"/>
        <v>3.4469517665089739</v>
      </c>
      <c r="AB10">
        <v>0</v>
      </c>
      <c r="AC10">
        <v>1</v>
      </c>
      <c r="AD10">
        <v>10111302</v>
      </c>
      <c r="AE10" t="s">
        <v>53</v>
      </c>
      <c r="AF10">
        <v>9</v>
      </c>
      <c r="AG10">
        <v>20</v>
      </c>
      <c r="AH10">
        <v>0</v>
      </c>
    </row>
    <row r="11" spans="1:34" x14ac:dyDescent="0.35">
      <c r="A11" t="s">
        <v>54</v>
      </c>
      <c r="B11">
        <v>7506370500124</v>
      </c>
      <c r="C11" t="s">
        <v>55</v>
      </c>
      <c r="D11" s="14">
        <v>96.45</v>
      </c>
      <c r="E11" s="14">
        <v>137.79</v>
      </c>
      <c r="F11" s="14">
        <v>196.84</v>
      </c>
      <c r="G11" s="6">
        <f t="shared" si="1"/>
        <v>83.15</v>
      </c>
      <c r="H11" s="22">
        <f t="shared" si="2"/>
        <v>118.78</v>
      </c>
      <c r="I11" s="22">
        <f t="shared" si="3"/>
        <v>169.69</v>
      </c>
      <c r="J11" t="s">
        <v>24</v>
      </c>
      <c r="K11" t="s">
        <v>25</v>
      </c>
      <c r="L11" t="s">
        <v>26</v>
      </c>
      <c r="M11" t="s">
        <v>26</v>
      </c>
      <c r="N11" t="s">
        <v>25</v>
      </c>
      <c r="P11" s="1">
        <v>120.93</v>
      </c>
      <c r="Q11" s="2">
        <f t="shared" si="4"/>
        <v>140.27879999999999</v>
      </c>
      <c r="R11" s="1">
        <v>120.93</v>
      </c>
      <c r="S11" s="2">
        <f t="shared" si="4"/>
        <v>140.27879999999999</v>
      </c>
      <c r="U11" s="6">
        <v>193.49</v>
      </c>
      <c r="V11" s="7">
        <f t="shared" ref="V11" si="15">U11*1.16</f>
        <v>224.44839999999999</v>
      </c>
      <c r="W11" s="1">
        <v>16</v>
      </c>
      <c r="X11" s="1">
        <v>0</v>
      </c>
      <c r="Y11" s="1">
        <v>84.65</v>
      </c>
      <c r="Z11" s="2">
        <f t="shared" si="6"/>
        <v>135.44000000000003</v>
      </c>
      <c r="AA11" s="2">
        <f t="shared" si="7"/>
        <v>3.449416447816759</v>
      </c>
      <c r="AB11">
        <v>0</v>
      </c>
      <c r="AC11">
        <v>1</v>
      </c>
      <c r="AD11">
        <v>10111302</v>
      </c>
      <c r="AE11" t="s">
        <v>56</v>
      </c>
      <c r="AF11">
        <v>9</v>
      </c>
      <c r="AG11">
        <v>72</v>
      </c>
      <c r="AH11">
        <v>0</v>
      </c>
    </row>
    <row r="12" spans="1:34" x14ac:dyDescent="0.35">
      <c r="A12" t="s">
        <v>57</v>
      </c>
      <c r="B12">
        <v>7506370500063</v>
      </c>
      <c r="C12" t="s">
        <v>58</v>
      </c>
      <c r="D12" s="14">
        <v>82.59</v>
      </c>
      <c r="E12" s="14">
        <v>117.98</v>
      </c>
      <c r="F12" s="14">
        <v>168.54</v>
      </c>
      <c r="G12" s="6">
        <f t="shared" si="1"/>
        <v>71.2</v>
      </c>
      <c r="H12" s="22">
        <f t="shared" si="2"/>
        <v>101.71</v>
      </c>
      <c r="I12" s="22">
        <f t="shared" si="3"/>
        <v>145.29</v>
      </c>
      <c r="J12" t="s">
        <v>59</v>
      </c>
      <c r="K12" t="s">
        <v>25</v>
      </c>
      <c r="L12" t="s">
        <v>26</v>
      </c>
      <c r="M12" t="s">
        <v>26</v>
      </c>
      <c r="N12" t="s">
        <v>25</v>
      </c>
      <c r="P12" s="1">
        <v>103.54</v>
      </c>
      <c r="Q12" s="2">
        <f t="shared" si="4"/>
        <v>120.10639999999999</v>
      </c>
      <c r="R12" s="1">
        <v>103.54</v>
      </c>
      <c r="S12" s="2">
        <f t="shared" si="4"/>
        <v>120.10639999999999</v>
      </c>
      <c r="U12" s="6">
        <v>165.66</v>
      </c>
      <c r="V12" s="7">
        <f t="shared" ref="V12" si="16">U12*1.16</f>
        <v>192.16559999999998</v>
      </c>
      <c r="W12" s="1">
        <v>16</v>
      </c>
      <c r="X12" s="1">
        <v>0</v>
      </c>
      <c r="Y12" s="1">
        <v>72.48</v>
      </c>
      <c r="Z12" s="2">
        <f t="shared" si="6"/>
        <v>115.96800000000002</v>
      </c>
      <c r="AA12" s="2">
        <f t="shared" si="7"/>
        <v>3.445611557752116</v>
      </c>
      <c r="AB12">
        <v>0</v>
      </c>
      <c r="AC12">
        <v>1</v>
      </c>
      <c r="AD12">
        <v>42121601</v>
      </c>
      <c r="AE12" t="s">
        <v>60</v>
      </c>
      <c r="AF12">
        <v>1</v>
      </c>
      <c r="AG12">
        <v>60</v>
      </c>
      <c r="AH12">
        <v>0</v>
      </c>
    </row>
    <row r="13" spans="1:34" x14ac:dyDescent="0.35">
      <c r="A13" t="s">
        <v>61</v>
      </c>
      <c r="B13">
        <v>7506370500445</v>
      </c>
      <c r="C13" s="14" t="s">
        <v>113</v>
      </c>
      <c r="D13" s="14">
        <v>57.84</v>
      </c>
      <c r="E13" s="14">
        <v>82.63</v>
      </c>
      <c r="F13" s="14">
        <v>118.04</v>
      </c>
      <c r="G13" s="6">
        <f t="shared" si="1"/>
        <v>49.86</v>
      </c>
      <c r="H13" s="22">
        <f t="shared" si="2"/>
        <v>71.23</v>
      </c>
      <c r="I13" s="22">
        <f t="shared" si="3"/>
        <v>101.76</v>
      </c>
      <c r="J13" t="s">
        <v>24</v>
      </c>
      <c r="K13" t="s">
        <v>25</v>
      </c>
      <c r="L13" t="s">
        <v>26</v>
      </c>
      <c r="M13" t="s">
        <v>26</v>
      </c>
      <c r="N13" t="s">
        <v>25</v>
      </c>
      <c r="P13" s="1">
        <v>72.510000000000005</v>
      </c>
      <c r="Q13" s="2">
        <f t="shared" si="4"/>
        <v>84.111599999999996</v>
      </c>
      <c r="R13" s="1">
        <v>72.510000000000005</v>
      </c>
      <c r="S13" s="2">
        <f t="shared" si="4"/>
        <v>84.111599999999996</v>
      </c>
      <c r="U13" s="6">
        <v>116.02</v>
      </c>
      <c r="V13" s="7">
        <f t="shared" ref="V13" si="17">U13*1.16</f>
        <v>134.58319999999998</v>
      </c>
      <c r="W13" s="1">
        <v>16</v>
      </c>
      <c r="X13" s="1">
        <v>0</v>
      </c>
      <c r="Y13" s="1">
        <v>50.76</v>
      </c>
      <c r="Z13" s="2">
        <f t="shared" si="6"/>
        <v>81.216000000000008</v>
      </c>
      <c r="AA13" s="2">
        <f t="shared" si="7"/>
        <v>3.4425691581184878</v>
      </c>
      <c r="AB13">
        <v>0</v>
      </c>
      <c r="AC13">
        <v>1</v>
      </c>
      <c r="AD13">
        <v>10111302</v>
      </c>
      <c r="AE13" t="s">
        <v>62</v>
      </c>
      <c r="AF13">
        <v>9</v>
      </c>
      <c r="AG13">
        <v>10</v>
      </c>
      <c r="AH13">
        <v>0</v>
      </c>
    </row>
    <row r="14" spans="1:34" x14ac:dyDescent="0.35">
      <c r="A14" t="s">
        <v>63</v>
      </c>
      <c r="B14">
        <v>7506370500421</v>
      </c>
      <c r="C14" t="s">
        <v>64</v>
      </c>
      <c r="D14" s="14">
        <v>57.84</v>
      </c>
      <c r="E14" s="14">
        <v>82.63</v>
      </c>
      <c r="F14" s="14">
        <v>118.04</v>
      </c>
      <c r="G14" s="6">
        <f t="shared" si="1"/>
        <v>49.86</v>
      </c>
      <c r="H14" s="22">
        <f t="shared" si="2"/>
        <v>71.23</v>
      </c>
      <c r="I14" s="22">
        <f t="shared" si="3"/>
        <v>101.76</v>
      </c>
      <c r="J14" t="s">
        <v>24</v>
      </c>
      <c r="K14" t="s">
        <v>25</v>
      </c>
      <c r="L14" t="s">
        <v>26</v>
      </c>
      <c r="M14" t="s">
        <v>26</v>
      </c>
      <c r="N14" t="s">
        <v>25</v>
      </c>
      <c r="P14" s="1">
        <v>72.510000000000005</v>
      </c>
      <c r="Q14" s="2">
        <f t="shared" si="4"/>
        <v>84.111599999999996</v>
      </c>
      <c r="R14" s="1">
        <v>72.510000000000005</v>
      </c>
      <c r="S14" s="2">
        <f t="shared" si="4"/>
        <v>84.111599999999996</v>
      </c>
      <c r="U14" s="6">
        <v>116.02</v>
      </c>
      <c r="V14" s="7">
        <f t="shared" ref="V14" si="18">U14*1.16</f>
        <v>134.58319999999998</v>
      </c>
      <c r="W14" s="1">
        <v>16</v>
      </c>
      <c r="X14" s="1">
        <v>0</v>
      </c>
      <c r="Y14" s="1">
        <v>50.76</v>
      </c>
      <c r="Z14" s="2">
        <f t="shared" si="6"/>
        <v>81.216000000000008</v>
      </c>
      <c r="AA14" s="2">
        <f t="shared" si="7"/>
        <v>3.4425691581184878</v>
      </c>
      <c r="AB14">
        <v>0</v>
      </c>
      <c r="AC14">
        <v>1</v>
      </c>
      <c r="AD14">
        <v>10111302</v>
      </c>
      <c r="AE14" t="s">
        <v>65</v>
      </c>
      <c r="AF14">
        <v>9</v>
      </c>
      <c r="AG14">
        <v>20</v>
      </c>
      <c r="AH14">
        <v>0</v>
      </c>
    </row>
    <row r="15" spans="1:34" x14ac:dyDescent="0.35">
      <c r="A15" t="s">
        <v>66</v>
      </c>
      <c r="B15">
        <v>7506370500438</v>
      </c>
      <c r="C15" t="s">
        <v>67</v>
      </c>
      <c r="D15" s="14">
        <v>57.84</v>
      </c>
      <c r="E15" s="14">
        <v>82.63</v>
      </c>
      <c r="F15" s="14">
        <v>118.04</v>
      </c>
      <c r="G15" s="6">
        <f t="shared" si="1"/>
        <v>49.86</v>
      </c>
      <c r="H15" s="22">
        <f t="shared" si="2"/>
        <v>71.23</v>
      </c>
      <c r="I15" s="22">
        <f t="shared" si="3"/>
        <v>101.76</v>
      </c>
      <c r="J15" t="s">
        <v>24</v>
      </c>
      <c r="K15" t="s">
        <v>25</v>
      </c>
      <c r="L15" t="s">
        <v>26</v>
      </c>
      <c r="M15" t="s">
        <v>26</v>
      </c>
      <c r="N15" t="s">
        <v>25</v>
      </c>
      <c r="P15" s="1">
        <v>72.510000000000005</v>
      </c>
      <c r="Q15" s="2">
        <f t="shared" si="4"/>
        <v>84.111599999999996</v>
      </c>
      <c r="R15" s="1">
        <v>72.510000000000005</v>
      </c>
      <c r="S15" s="2">
        <f t="shared" si="4"/>
        <v>84.111599999999996</v>
      </c>
      <c r="U15" s="6">
        <v>116.02</v>
      </c>
      <c r="V15" s="7">
        <f t="shared" ref="V15" si="19">U15*1.16</f>
        <v>134.58319999999998</v>
      </c>
      <c r="W15" s="1">
        <v>16</v>
      </c>
      <c r="X15" s="1">
        <v>0</v>
      </c>
      <c r="Y15" s="1">
        <v>50.76</v>
      </c>
      <c r="Z15" s="2">
        <f t="shared" si="6"/>
        <v>81.216000000000008</v>
      </c>
      <c r="AA15" s="2">
        <f t="shared" si="7"/>
        <v>3.4425691581184878</v>
      </c>
      <c r="AB15">
        <v>0</v>
      </c>
      <c r="AC15">
        <v>1</v>
      </c>
      <c r="AD15">
        <v>10111302</v>
      </c>
      <c r="AE15" t="s">
        <v>68</v>
      </c>
      <c r="AF15">
        <v>9</v>
      </c>
      <c r="AG15">
        <v>20</v>
      </c>
      <c r="AH15">
        <v>0</v>
      </c>
    </row>
    <row r="16" spans="1:34" x14ac:dyDescent="0.35">
      <c r="A16" t="s">
        <v>69</v>
      </c>
      <c r="B16">
        <v>7506370500070</v>
      </c>
      <c r="C16" t="s">
        <v>70</v>
      </c>
      <c r="D16" s="14">
        <v>91.05</v>
      </c>
      <c r="E16" s="14">
        <v>130.07</v>
      </c>
      <c r="F16" s="14">
        <v>185.81</v>
      </c>
      <c r="G16" s="6">
        <f t="shared" si="1"/>
        <v>78.489999999999995</v>
      </c>
      <c r="H16" s="22">
        <f t="shared" si="2"/>
        <v>112.13</v>
      </c>
      <c r="I16" s="22">
        <f t="shared" si="3"/>
        <v>160.18</v>
      </c>
      <c r="J16" t="s">
        <v>24</v>
      </c>
      <c r="K16" t="s">
        <v>25</v>
      </c>
      <c r="L16" t="s">
        <v>26</v>
      </c>
      <c r="M16" t="s">
        <v>26</v>
      </c>
      <c r="N16" t="s">
        <v>25</v>
      </c>
      <c r="P16" s="1">
        <v>107.07</v>
      </c>
      <c r="Q16" s="2">
        <f t="shared" si="4"/>
        <v>124.20119999999999</v>
      </c>
      <c r="R16" s="1">
        <v>107.07</v>
      </c>
      <c r="S16" s="2">
        <f t="shared" si="4"/>
        <v>124.20119999999999</v>
      </c>
      <c r="U16" s="6">
        <v>171.31</v>
      </c>
      <c r="V16" s="7">
        <f t="shared" ref="V16" si="20">U16*1.16</f>
        <v>198.71959999999999</v>
      </c>
      <c r="W16" s="1">
        <v>16</v>
      </c>
      <c r="X16" s="1">
        <v>0</v>
      </c>
      <c r="Y16" s="1">
        <v>74.95</v>
      </c>
      <c r="Z16" s="2">
        <f t="shared" si="6"/>
        <v>119.92000000000002</v>
      </c>
      <c r="AA16" s="2">
        <f t="shared" si="7"/>
        <v>3.4469876297491169</v>
      </c>
      <c r="AB16">
        <v>0</v>
      </c>
      <c r="AC16">
        <v>1</v>
      </c>
      <c r="AD16">
        <v>10111302</v>
      </c>
      <c r="AE16" t="s">
        <v>71</v>
      </c>
      <c r="AF16">
        <v>9</v>
      </c>
      <c r="AG16">
        <v>30</v>
      </c>
      <c r="AH16">
        <v>0</v>
      </c>
    </row>
    <row r="17" spans="1:34" x14ac:dyDescent="0.35">
      <c r="A17" t="s">
        <v>72</v>
      </c>
      <c r="B17" t="s">
        <v>73</v>
      </c>
      <c r="C17" t="s">
        <v>74</v>
      </c>
      <c r="D17" s="14">
        <v>39.93</v>
      </c>
      <c r="E17" s="14">
        <v>57.05</v>
      </c>
      <c r="F17" s="14">
        <v>81.5</v>
      </c>
      <c r="G17" s="6">
        <f t="shared" si="1"/>
        <v>34.42</v>
      </c>
      <c r="H17" s="22">
        <f t="shared" si="2"/>
        <v>49.18</v>
      </c>
      <c r="I17" s="22">
        <f t="shared" si="3"/>
        <v>70.260000000000005</v>
      </c>
      <c r="J17" t="s">
        <v>24</v>
      </c>
      <c r="K17" t="s">
        <v>25</v>
      </c>
      <c r="L17" t="s">
        <v>26</v>
      </c>
      <c r="M17" t="s">
        <v>26</v>
      </c>
      <c r="N17" t="s">
        <v>25</v>
      </c>
      <c r="P17" s="1">
        <v>45.42</v>
      </c>
      <c r="Q17" s="2">
        <f t="shared" si="4"/>
        <v>52.687199999999997</v>
      </c>
      <c r="R17" s="1">
        <v>45.42</v>
      </c>
      <c r="S17" s="2">
        <f t="shared" si="4"/>
        <v>52.687199999999997</v>
      </c>
      <c r="U17" s="6">
        <v>72.67</v>
      </c>
      <c r="V17" s="7">
        <f t="shared" ref="V17" si="21">U17*1.16</f>
        <v>84.297199999999989</v>
      </c>
      <c r="W17" s="1">
        <v>16</v>
      </c>
      <c r="X17" s="1">
        <v>0</v>
      </c>
      <c r="Y17" s="1">
        <v>31.8</v>
      </c>
      <c r="Z17" s="2">
        <f t="shared" si="6"/>
        <v>50.88</v>
      </c>
      <c r="AA17" s="2">
        <f t="shared" si="7"/>
        <v>3.4300551177515501</v>
      </c>
      <c r="AB17">
        <v>0</v>
      </c>
      <c r="AC17">
        <v>1</v>
      </c>
      <c r="AD17">
        <v>10191509</v>
      </c>
      <c r="AE17" t="s">
        <v>75</v>
      </c>
      <c r="AF17">
        <v>9</v>
      </c>
      <c r="AG17">
        <v>0</v>
      </c>
      <c r="AH17">
        <v>0</v>
      </c>
    </row>
    <row r="18" spans="1:34" s="3" customFormat="1" x14ac:dyDescent="0.35">
      <c r="A18" s="3" t="s">
        <v>76</v>
      </c>
      <c r="B18" s="3" t="s">
        <v>77</v>
      </c>
      <c r="C18" s="3" t="s">
        <v>78</v>
      </c>
      <c r="D18" s="14">
        <v>50.58</v>
      </c>
      <c r="E18" s="14">
        <v>72.260000000000005</v>
      </c>
      <c r="F18" s="14">
        <v>103.23</v>
      </c>
      <c r="G18" s="6">
        <f t="shared" si="1"/>
        <v>43.6</v>
      </c>
      <c r="H18" s="22">
        <f t="shared" si="2"/>
        <v>62.29</v>
      </c>
      <c r="I18" s="22">
        <f t="shared" si="3"/>
        <v>88.99</v>
      </c>
      <c r="J18" s="3" t="s">
        <v>24</v>
      </c>
      <c r="K18" s="3" t="s">
        <v>25</v>
      </c>
      <c r="L18" s="3" t="s">
        <v>26</v>
      </c>
      <c r="M18" s="3" t="s">
        <v>26</v>
      </c>
      <c r="N18" s="3" t="s">
        <v>25</v>
      </c>
      <c r="P18" s="4">
        <v>60.68</v>
      </c>
      <c r="Q18" s="5">
        <f t="shared" si="4"/>
        <v>70.388799999999989</v>
      </c>
      <c r="R18" s="4">
        <v>60.68</v>
      </c>
      <c r="S18" s="5">
        <f t="shared" si="4"/>
        <v>70.388799999999989</v>
      </c>
      <c r="T18" s="5"/>
      <c r="U18" s="8">
        <v>97.09</v>
      </c>
      <c r="V18" s="9">
        <f t="shared" ref="V18" si="22">U18*1.16</f>
        <v>112.62439999999999</v>
      </c>
      <c r="W18" s="4">
        <v>16</v>
      </c>
      <c r="X18" s="4">
        <v>0</v>
      </c>
      <c r="Y18" s="4">
        <v>42.48</v>
      </c>
      <c r="Z18" s="2">
        <f t="shared" si="6"/>
        <v>67.968000000000004</v>
      </c>
      <c r="AA18" s="2">
        <f t="shared" si="7"/>
        <v>3.4391835064669181</v>
      </c>
      <c r="AB18" s="3">
        <v>0</v>
      </c>
      <c r="AC18" s="3">
        <v>1</v>
      </c>
      <c r="AD18" s="3">
        <v>10191509</v>
      </c>
      <c r="AE18" s="3" t="s">
        <v>79</v>
      </c>
      <c r="AF18" s="3">
        <v>9</v>
      </c>
      <c r="AG18" s="3">
        <v>75</v>
      </c>
      <c r="AH18" s="3">
        <v>0</v>
      </c>
    </row>
    <row r="19" spans="1:34" x14ac:dyDescent="0.35">
      <c r="A19" t="s">
        <v>80</v>
      </c>
      <c r="B19">
        <v>7506370500032</v>
      </c>
      <c r="C19" t="s">
        <v>81</v>
      </c>
      <c r="D19" s="14">
        <v>157.15</v>
      </c>
      <c r="E19" s="14">
        <v>224.5</v>
      </c>
      <c r="F19" s="14">
        <v>320.72000000000003</v>
      </c>
      <c r="G19" s="6">
        <f t="shared" si="1"/>
        <v>135.47</v>
      </c>
      <c r="H19" s="22">
        <f t="shared" si="2"/>
        <v>193.53</v>
      </c>
      <c r="I19" s="22">
        <f t="shared" si="3"/>
        <v>276.48</v>
      </c>
      <c r="J19" t="s">
        <v>24</v>
      </c>
      <c r="K19" t="s">
        <v>25</v>
      </c>
      <c r="L19" t="s">
        <v>26</v>
      </c>
      <c r="M19" t="s">
        <v>26</v>
      </c>
      <c r="N19" t="s">
        <v>25</v>
      </c>
      <c r="P19" s="1">
        <v>197.02</v>
      </c>
      <c r="Q19" s="2">
        <f t="shared" si="4"/>
        <v>228.54319999999998</v>
      </c>
      <c r="R19" s="1">
        <v>197.02</v>
      </c>
      <c r="S19" s="2">
        <f t="shared" si="4"/>
        <v>228.54319999999998</v>
      </c>
      <c r="U19" s="6">
        <v>315.23</v>
      </c>
      <c r="V19" s="7">
        <f t="shared" ref="V19" si="23">U19*1.16</f>
        <v>365.66680000000002</v>
      </c>
      <c r="W19" s="1">
        <v>16</v>
      </c>
      <c r="X19" s="1">
        <v>0</v>
      </c>
      <c r="Y19" s="1">
        <v>137.91999999999999</v>
      </c>
      <c r="Z19" s="2">
        <f t="shared" si="6"/>
        <v>220.672</v>
      </c>
      <c r="AA19" s="2">
        <f t="shared" si="7"/>
        <v>3.4440753433048883</v>
      </c>
      <c r="AB19">
        <v>0</v>
      </c>
      <c r="AC19">
        <v>1</v>
      </c>
      <c r="AD19">
        <v>10191509</v>
      </c>
      <c r="AE19" t="s">
        <v>82</v>
      </c>
      <c r="AF19">
        <v>9</v>
      </c>
      <c r="AG19">
        <v>3</v>
      </c>
      <c r="AH19">
        <v>0</v>
      </c>
    </row>
    <row r="20" spans="1:34" x14ac:dyDescent="0.35">
      <c r="A20" t="s">
        <v>83</v>
      </c>
      <c r="B20">
        <v>7506370500001</v>
      </c>
      <c r="C20" t="s">
        <v>84</v>
      </c>
      <c r="D20" s="14">
        <v>84.85</v>
      </c>
      <c r="E20" s="14">
        <v>121.22</v>
      </c>
      <c r="F20" s="14">
        <v>173.17</v>
      </c>
      <c r="G20" s="6">
        <f t="shared" si="1"/>
        <v>73.150000000000006</v>
      </c>
      <c r="H20" s="22">
        <f t="shared" si="2"/>
        <v>104.5</v>
      </c>
      <c r="I20" s="22">
        <f t="shared" si="3"/>
        <v>149.28</v>
      </c>
      <c r="J20" t="s">
        <v>24</v>
      </c>
      <c r="K20" t="s">
        <v>25</v>
      </c>
      <c r="L20" t="s">
        <v>26</v>
      </c>
      <c r="M20" t="s">
        <v>26</v>
      </c>
      <c r="N20" t="s">
        <v>25</v>
      </c>
      <c r="P20" s="1">
        <v>106.38</v>
      </c>
      <c r="Q20" s="2">
        <f t="shared" si="4"/>
        <v>123.40079999999999</v>
      </c>
      <c r="R20" s="1">
        <v>106.38</v>
      </c>
      <c r="S20" s="2">
        <f t="shared" si="4"/>
        <v>123.40079999999999</v>
      </c>
      <c r="U20" s="6">
        <v>170.21</v>
      </c>
      <c r="V20" s="7">
        <f t="shared" ref="V20" si="24">U20*1.16</f>
        <v>197.4436</v>
      </c>
      <c r="W20" s="1">
        <v>16</v>
      </c>
      <c r="X20" s="1">
        <v>0</v>
      </c>
      <c r="Y20" s="1">
        <v>74.47</v>
      </c>
      <c r="Z20" s="2">
        <f t="shared" si="6"/>
        <v>119.152</v>
      </c>
      <c r="AA20" s="2">
        <f t="shared" si="7"/>
        <v>3.4430895099545467</v>
      </c>
      <c r="AB20">
        <v>0</v>
      </c>
      <c r="AC20">
        <v>1</v>
      </c>
      <c r="AD20">
        <v>10191509</v>
      </c>
      <c r="AE20" t="s">
        <v>85</v>
      </c>
      <c r="AF20">
        <v>9</v>
      </c>
      <c r="AG20">
        <v>36</v>
      </c>
      <c r="AH20">
        <v>0</v>
      </c>
    </row>
    <row r="21" spans="1:34" x14ac:dyDescent="0.35">
      <c r="A21" t="s">
        <v>86</v>
      </c>
      <c r="B21" t="s">
        <v>87</v>
      </c>
      <c r="C21" t="s">
        <v>88</v>
      </c>
      <c r="D21" s="14">
        <v>45.04</v>
      </c>
      <c r="E21" s="14">
        <v>64.349999999999994</v>
      </c>
      <c r="F21" s="14">
        <v>91.92</v>
      </c>
      <c r="G21" s="6">
        <f t="shared" si="1"/>
        <v>38.83</v>
      </c>
      <c r="H21" s="22">
        <f t="shared" si="2"/>
        <v>55.47</v>
      </c>
      <c r="I21" s="22">
        <f t="shared" si="3"/>
        <v>79.239999999999995</v>
      </c>
      <c r="J21" t="s">
        <v>89</v>
      </c>
      <c r="K21" t="s">
        <v>25</v>
      </c>
      <c r="L21" t="s">
        <v>26</v>
      </c>
      <c r="M21" t="s">
        <v>26</v>
      </c>
      <c r="N21" t="s">
        <v>25</v>
      </c>
      <c r="P21" s="1">
        <v>56.47</v>
      </c>
      <c r="Q21" s="2">
        <f t="shared" si="4"/>
        <v>65.505199999999988</v>
      </c>
      <c r="R21" s="1">
        <v>56.47</v>
      </c>
      <c r="S21" s="2">
        <f t="shared" si="4"/>
        <v>65.505199999999988</v>
      </c>
      <c r="U21" s="6">
        <v>90.35</v>
      </c>
      <c r="V21" s="7">
        <f t="shared" ref="V21" si="25">U21*1.16</f>
        <v>104.80599999999998</v>
      </c>
      <c r="W21" s="1">
        <v>16</v>
      </c>
      <c r="X21" s="1">
        <v>0</v>
      </c>
      <c r="Y21" s="1">
        <v>39.53</v>
      </c>
      <c r="Z21" s="2">
        <f t="shared" si="6"/>
        <v>63.248000000000005</v>
      </c>
      <c r="AA21" s="2">
        <f t="shared" si="7"/>
        <v>3.4458333078900409</v>
      </c>
      <c r="AB21">
        <v>0</v>
      </c>
      <c r="AC21">
        <v>1</v>
      </c>
      <c r="AD21">
        <v>10121804</v>
      </c>
      <c r="AE21" t="s">
        <v>90</v>
      </c>
      <c r="AF21">
        <v>9</v>
      </c>
      <c r="AG21">
        <v>6</v>
      </c>
      <c r="AH21">
        <v>0</v>
      </c>
    </row>
    <row r="22" spans="1:34" x14ac:dyDescent="0.35">
      <c r="A22" t="s">
        <v>91</v>
      </c>
      <c r="B22" t="s">
        <v>92</v>
      </c>
      <c r="C22" t="s">
        <v>93</v>
      </c>
      <c r="D22" s="14">
        <v>45.04</v>
      </c>
      <c r="E22" s="14">
        <v>64.349999999999994</v>
      </c>
      <c r="F22" s="14">
        <v>91.92</v>
      </c>
      <c r="G22" s="6">
        <f t="shared" si="1"/>
        <v>38.83</v>
      </c>
      <c r="H22" s="22">
        <f t="shared" si="2"/>
        <v>55.47</v>
      </c>
      <c r="I22" s="22">
        <f t="shared" si="3"/>
        <v>79.239999999999995</v>
      </c>
      <c r="J22" t="s">
        <v>89</v>
      </c>
      <c r="K22" t="s">
        <v>25</v>
      </c>
      <c r="L22" t="s">
        <v>26</v>
      </c>
      <c r="M22" t="s">
        <v>26</v>
      </c>
      <c r="N22" t="s">
        <v>25</v>
      </c>
      <c r="P22" s="1">
        <v>56.47</v>
      </c>
      <c r="Q22" s="2">
        <f t="shared" si="4"/>
        <v>65.505199999999988</v>
      </c>
      <c r="R22" s="1">
        <v>56.47</v>
      </c>
      <c r="S22" s="2">
        <f t="shared" si="4"/>
        <v>65.505199999999988</v>
      </c>
      <c r="U22" s="6">
        <v>90.35</v>
      </c>
      <c r="V22" s="7">
        <f t="shared" ref="V22" si="26">U22*1.16</f>
        <v>104.80599999999998</v>
      </c>
      <c r="W22" s="1">
        <v>16</v>
      </c>
      <c r="X22" s="1">
        <v>0</v>
      </c>
      <c r="Y22" s="1">
        <v>39.53</v>
      </c>
      <c r="Z22" s="2">
        <f t="shared" si="6"/>
        <v>63.248000000000005</v>
      </c>
      <c r="AA22" s="2">
        <f t="shared" si="7"/>
        <v>3.4458333078900409</v>
      </c>
      <c r="AB22">
        <v>0</v>
      </c>
      <c r="AC22">
        <v>1</v>
      </c>
      <c r="AD22">
        <v>10121804</v>
      </c>
      <c r="AE22" t="s">
        <v>94</v>
      </c>
      <c r="AF22">
        <v>9</v>
      </c>
      <c r="AG22">
        <v>6</v>
      </c>
      <c r="AH22">
        <v>0</v>
      </c>
    </row>
    <row r="23" spans="1:34" x14ac:dyDescent="0.35">
      <c r="A23" t="s">
        <v>95</v>
      </c>
      <c r="B23" t="s">
        <v>96</v>
      </c>
      <c r="C23" t="s">
        <v>97</v>
      </c>
      <c r="D23" s="14">
        <v>61.6</v>
      </c>
      <c r="E23" s="14">
        <v>88</v>
      </c>
      <c r="F23" s="14">
        <v>125.71</v>
      </c>
      <c r="G23" s="6">
        <f t="shared" si="1"/>
        <v>53.1</v>
      </c>
      <c r="H23" s="22">
        <f t="shared" si="2"/>
        <v>75.86</v>
      </c>
      <c r="I23" s="22">
        <f t="shared" si="3"/>
        <v>108.37</v>
      </c>
      <c r="J23" t="s">
        <v>24</v>
      </c>
      <c r="K23" t="s">
        <v>25</v>
      </c>
      <c r="L23" t="s">
        <v>26</v>
      </c>
      <c r="M23" t="s">
        <v>26</v>
      </c>
      <c r="N23" t="s">
        <v>25</v>
      </c>
      <c r="P23" s="1">
        <v>77.239999999999995</v>
      </c>
      <c r="Q23" s="2">
        <f t="shared" si="4"/>
        <v>89.598399999999984</v>
      </c>
      <c r="R23" s="1">
        <v>77.239999999999995</v>
      </c>
      <c r="S23" s="2">
        <f t="shared" si="4"/>
        <v>89.598399999999984</v>
      </c>
      <c r="U23" s="6">
        <v>123.58</v>
      </c>
      <c r="V23" s="7">
        <f t="shared" ref="V23" si="27">U23*1.16</f>
        <v>143.3528</v>
      </c>
      <c r="W23" s="1">
        <v>16</v>
      </c>
      <c r="X23" s="1">
        <v>0</v>
      </c>
      <c r="Y23" s="1">
        <v>54.06</v>
      </c>
      <c r="Z23" s="2">
        <f t="shared" si="6"/>
        <v>86.496000000000009</v>
      </c>
      <c r="AA23" s="2">
        <f t="shared" si="7"/>
        <v>3.4625618314612581</v>
      </c>
      <c r="AB23">
        <v>0</v>
      </c>
      <c r="AC23">
        <v>1</v>
      </c>
      <c r="AD23">
        <v>10111302</v>
      </c>
      <c r="AE23" t="s">
        <v>98</v>
      </c>
      <c r="AF23">
        <v>9</v>
      </c>
      <c r="AG23">
        <v>6</v>
      </c>
      <c r="AH23">
        <v>0</v>
      </c>
    </row>
    <row r="24" spans="1:34" x14ac:dyDescent="0.35">
      <c r="A24" t="s">
        <v>99</v>
      </c>
      <c r="C24" t="s">
        <v>100</v>
      </c>
      <c r="D24" s="14">
        <v>454.68</v>
      </c>
      <c r="E24" s="14">
        <v>649.54</v>
      </c>
      <c r="F24" s="14">
        <v>927.92</v>
      </c>
      <c r="G24" s="6">
        <f t="shared" si="1"/>
        <v>391.97</v>
      </c>
      <c r="H24" s="22">
        <f t="shared" si="2"/>
        <v>559.95000000000005</v>
      </c>
      <c r="I24" s="22">
        <f t="shared" si="3"/>
        <v>799.93</v>
      </c>
      <c r="J24" t="s">
        <v>24</v>
      </c>
      <c r="K24" t="s">
        <v>25</v>
      </c>
      <c r="L24" t="s">
        <v>26</v>
      </c>
      <c r="P24" s="1">
        <v>570.04999999999995</v>
      </c>
      <c r="Q24" s="2">
        <f t="shared" si="4"/>
        <v>661.25799999999992</v>
      </c>
      <c r="R24" s="1">
        <v>570.04999999999995</v>
      </c>
      <c r="S24" s="2">
        <f t="shared" si="4"/>
        <v>661.25799999999992</v>
      </c>
      <c r="U24" s="6">
        <v>912.08</v>
      </c>
      <c r="V24" s="7">
        <f t="shared" ref="V24" si="28">U24*1.16</f>
        <v>1058.0128</v>
      </c>
      <c r="W24" s="1">
        <v>16</v>
      </c>
      <c r="X24" s="1">
        <v>0</v>
      </c>
      <c r="Y24" s="1">
        <v>399.04</v>
      </c>
      <c r="Z24" s="2">
        <f t="shared" si="6"/>
        <v>638.46400000000006</v>
      </c>
      <c r="AA24" s="2">
        <f t="shared" si="7"/>
        <v>3.4470660468379748</v>
      </c>
      <c r="AB24">
        <v>0</v>
      </c>
      <c r="AC24">
        <v>0</v>
      </c>
      <c r="AD24">
        <v>10111302</v>
      </c>
      <c r="AF24" t="s">
        <v>101</v>
      </c>
      <c r="AG24">
        <v>0</v>
      </c>
      <c r="AH24">
        <v>0</v>
      </c>
    </row>
    <row r="29" spans="1:34" s="3" customFormat="1" x14ac:dyDescent="0.35">
      <c r="A29" s="3" t="s">
        <v>76</v>
      </c>
      <c r="B29" s="3" t="s">
        <v>77</v>
      </c>
      <c r="C29" s="3" t="s">
        <v>78</v>
      </c>
      <c r="G29" s="21"/>
      <c r="H29" s="21"/>
      <c r="I29" s="21"/>
      <c r="J29" s="3" t="s">
        <v>24</v>
      </c>
      <c r="K29" s="3" t="s">
        <v>25</v>
      </c>
      <c r="L29" s="3" t="s">
        <v>26</v>
      </c>
      <c r="M29" s="3" t="s">
        <v>26</v>
      </c>
      <c r="N29" s="3" t="s">
        <v>25</v>
      </c>
      <c r="P29" s="4">
        <v>60.68</v>
      </c>
      <c r="Q29" s="5">
        <f t="shared" ref="Q29:S29" si="29">P29*1.16</f>
        <v>70.388799999999989</v>
      </c>
      <c r="R29" s="4">
        <v>60.68</v>
      </c>
      <c r="S29" s="5">
        <f t="shared" si="29"/>
        <v>70.388799999999989</v>
      </c>
      <c r="T29" s="5"/>
      <c r="U29" s="8">
        <v>97.09</v>
      </c>
      <c r="V29" s="9">
        <f t="shared" ref="V29" si="30">U29*1.16</f>
        <v>112.62439999999999</v>
      </c>
      <c r="W29" s="4">
        <v>16</v>
      </c>
      <c r="X29" s="4">
        <v>0</v>
      </c>
      <c r="Y29" s="4">
        <v>42.48</v>
      </c>
      <c r="Z29" s="2">
        <f t="shared" ref="Z29" si="31">Y29*1.6</f>
        <v>67.968000000000004</v>
      </c>
      <c r="AA29" s="2">
        <f t="shared" ref="AA29" si="32">100-(Z29*100/Q29)</f>
        <v>3.4391835064669181</v>
      </c>
      <c r="AB29" s="3">
        <v>0</v>
      </c>
      <c r="AC29" s="3">
        <v>1</v>
      </c>
      <c r="AD29" s="3">
        <v>10191509</v>
      </c>
      <c r="AE29" s="3" t="s">
        <v>79</v>
      </c>
      <c r="AF29" s="3">
        <v>9</v>
      </c>
      <c r="AG29" s="3">
        <v>75</v>
      </c>
      <c r="AH29" s="3">
        <v>0</v>
      </c>
    </row>
    <row r="32" spans="1:34" x14ac:dyDescent="0.35">
      <c r="Q32" s="16" t="s">
        <v>112</v>
      </c>
      <c r="R32"/>
      <c r="S32" s="10" t="s">
        <v>102</v>
      </c>
      <c r="U32" s="10" t="s">
        <v>103</v>
      </c>
      <c r="V32" s="19">
        <v>0.51</v>
      </c>
      <c r="W32" s="7" t="s">
        <v>111</v>
      </c>
      <c r="X32" s="20">
        <v>0.15</v>
      </c>
      <c r="Y32" s="7" t="s">
        <v>110</v>
      </c>
      <c r="Z32" s="10" t="s">
        <v>109</v>
      </c>
      <c r="AA32" s="10" t="s">
        <v>105</v>
      </c>
      <c r="AB32" s="1"/>
      <c r="AC32" s="2"/>
      <c r="AD32" s="2"/>
    </row>
    <row r="33" spans="17:30" x14ac:dyDescent="0.35">
      <c r="Q33" s="16">
        <v>73.75</v>
      </c>
      <c r="R33">
        <v>26</v>
      </c>
      <c r="S33" s="1">
        <v>4</v>
      </c>
      <c r="T33" s="2">
        <v>103.23</v>
      </c>
      <c r="U33" s="1">
        <f>T33*R33</f>
        <v>2683.98</v>
      </c>
      <c r="V33" s="2">
        <f>U33-(U33*0.51)</f>
        <v>1315.1502</v>
      </c>
      <c r="W33" s="12">
        <f>V33/26</f>
        <v>50.582700000000003</v>
      </c>
      <c r="X33" s="6">
        <f>V33-(V33*0.15)</f>
        <v>1117.8776700000001</v>
      </c>
      <c r="Y33" s="13">
        <f>X33/R33</f>
        <v>42.995295000000006</v>
      </c>
      <c r="Z33" s="1">
        <f>+S33+R33</f>
        <v>30</v>
      </c>
      <c r="AA33" s="12">
        <f>X33/Z33</f>
        <v>37.262589000000006</v>
      </c>
      <c r="AB33" s="1">
        <f>AA33*100/Q33</f>
        <v>50.525544406779673</v>
      </c>
      <c r="AC33" s="2"/>
      <c r="AD33" s="2"/>
    </row>
    <row r="34" spans="17:30" x14ac:dyDescent="0.35">
      <c r="Q34"/>
      <c r="R34"/>
      <c r="S34" s="1"/>
      <c r="U34" s="1"/>
      <c r="V34" s="2"/>
      <c r="W34" s="2"/>
      <c r="X34" s="6"/>
      <c r="Y34" s="7"/>
      <c r="Z34" s="1"/>
      <c r="AA34" s="1"/>
      <c r="AB34" s="1"/>
      <c r="AC34" s="2"/>
      <c r="AD34" s="2"/>
    </row>
    <row r="35" spans="17:30" x14ac:dyDescent="0.35">
      <c r="Q35"/>
      <c r="R35"/>
      <c r="S35" s="1"/>
      <c r="U35" s="1"/>
      <c r="V35" s="2"/>
      <c r="W35" s="2"/>
      <c r="X35" s="6"/>
      <c r="Y35" s="7"/>
      <c r="Z35" s="1"/>
      <c r="AA35" s="1"/>
      <c r="AB35" s="1"/>
      <c r="AC35" s="2"/>
      <c r="AD35" s="2"/>
    </row>
    <row r="36" spans="17:30" x14ac:dyDescent="0.35">
      <c r="Q36"/>
      <c r="R36"/>
      <c r="S36" s="1"/>
      <c r="U36" s="1"/>
      <c r="V36" s="2"/>
      <c r="W36" s="2"/>
      <c r="X36" s="6"/>
      <c r="Y36" s="7"/>
      <c r="Z36" s="1"/>
      <c r="AA36" s="1"/>
      <c r="AB36" s="1"/>
      <c r="AC36" s="2"/>
      <c r="AD36" s="2"/>
    </row>
    <row r="37" spans="17:30" x14ac:dyDescent="0.35">
      <c r="Q37"/>
      <c r="R37"/>
      <c r="S37" s="1"/>
      <c r="U37" s="1"/>
      <c r="V37" s="2" t="s">
        <v>104</v>
      </c>
      <c r="W37" s="2"/>
      <c r="X37" s="6" t="s">
        <v>105</v>
      </c>
      <c r="Y37" s="11">
        <v>0.15</v>
      </c>
      <c r="Z37" s="1"/>
      <c r="AA37" s="1"/>
      <c r="AB37" s="1"/>
      <c r="AC37" s="2"/>
      <c r="AD37" s="2"/>
    </row>
    <row r="38" spans="17:30" x14ac:dyDescent="0.35">
      <c r="Q38"/>
      <c r="R38"/>
      <c r="S38" s="6"/>
      <c r="U38" s="1"/>
      <c r="V38" s="2">
        <f>+S33+R33</f>
        <v>30</v>
      </c>
      <c r="W38" s="2"/>
      <c r="X38" s="6">
        <f>U33/V38</f>
        <v>89.465999999999994</v>
      </c>
      <c r="Y38" s="7">
        <f>X38-(X38*0.15)</f>
        <v>76.046099999999996</v>
      </c>
      <c r="Z38" s="13">
        <f>100-(Y38*100/T33)</f>
        <v>26.333333333333343</v>
      </c>
      <c r="AA38" s="13" t="s">
        <v>106</v>
      </c>
      <c r="AB38" s="1"/>
      <c r="AC38" s="2"/>
      <c r="AD38" s="2"/>
    </row>
    <row r="39" spans="17:30" x14ac:dyDescent="0.35">
      <c r="Q39"/>
      <c r="R39"/>
      <c r="S39" s="6"/>
      <c r="U39" s="1"/>
      <c r="V39" s="2"/>
      <c r="W39" s="2"/>
      <c r="X39" s="6"/>
      <c r="Y39" s="7"/>
      <c r="Z39" s="1"/>
      <c r="AA39" s="1"/>
      <c r="AB39" s="1"/>
      <c r="AC39" s="2"/>
      <c r="AD39" s="2"/>
    </row>
    <row r="40" spans="17:30" x14ac:dyDescent="0.35">
      <c r="Q40"/>
      <c r="R40"/>
      <c r="S40" s="6"/>
      <c r="U40" s="1"/>
      <c r="V40" s="2"/>
      <c r="W40" s="2"/>
      <c r="X40" s="6"/>
      <c r="Y40" s="7"/>
      <c r="Z40" s="1"/>
      <c r="AA40" s="1"/>
      <c r="AB40" s="1"/>
      <c r="AC40" s="2"/>
      <c r="AD40" s="2"/>
    </row>
    <row r="41" spans="17:30" x14ac:dyDescent="0.35">
      <c r="Q41"/>
      <c r="R41"/>
      <c r="S41" s="17" t="s">
        <v>108</v>
      </c>
      <c r="T41" s="18">
        <v>0.16</v>
      </c>
      <c r="U41" s="1"/>
      <c r="V41" s="2"/>
      <c r="W41" s="2"/>
      <c r="X41" s="6"/>
      <c r="Y41" s="7"/>
      <c r="Z41" s="1"/>
      <c r="AA41" s="1"/>
      <c r="AB41" s="1"/>
      <c r="AC41" s="2"/>
      <c r="AD41" s="2"/>
    </row>
    <row r="42" spans="17:30" x14ac:dyDescent="0.35">
      <c r="Q42"/>
      <c r="R42"/>
      <c r="S42" s="17" t="s">
        <v>107</v>
      </c>
      <c r="T42" s="18">
        <v>0.25</v>
      </c>
      <c r="U42" s="1"/>
      <c r="V42" s="2"/>
      <c r="W42" s="2"/>
      <c r="X42" s="6"/>
      <c r="Y42" s="7"/>
      <c r="Z42" s="1"/>
      <c r="AA42" s="1"/>
      <c r="AB42" s="1"/>
      <c r="AC42" s="2"/>
      <c r="AD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2025-07-28T19:00:36Z</dcterms:created>
  <dcterms:modified xsi:type="dcterms:W3CDTF">2025-07-28T20:01:12Z</dcterms:modified>
  <cp:category/>
</cp:coreProperties>
</file>