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diprofaq/"/>
    </mc:Choice>
  </mc:AlternateContent>
  <xr:revisionPtr revIDLastSave="62" documentId="13_ncr:1_{45539B58-1F3C-4B36-A62F-F07828038244}" xr6:coauthVersionLast="47" xr6:coauthVersionMax="47" xr10:uidLastSave="{F522CA3D-2001-4E33-A6DC-045FEB63FE8B}"/>
  <bookViews>
    <workbookView xWindow="-110" yWindow="-110" windowWidth="19420" windowHeight="10300" activeTab="1" xr2:uid="{45BC8460-61B2-4BDB-9F7D-D42AAC544551}"/>
  </bookViews>
  <sheets>
    <sheet name="PRECIOS SITEMA" sheetId="8" r:id="rId1"/>
    <sheet name="Hoja1" sheetId="9" r:id="rId2"/>
    <sheet name="COSTEO Y PORCENTAJES UT" sheetId="7" r:id="rId3"/>
  </sheets>
  <definedNames>
    <definedName name="_xlnm._FilterDatabase" localSheetId="2" hidden="1">'COSTEO Y PORCENTAJES UT'!$A$5:$L$117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0" i="7" l="1"/>
  <c r="T111" i="7"/>
  <c r="T112" i="7"/>
  <c r="O111" i="7"/>
  <c r="O112" i="7"/>
  <c r="O110" i="7"/>
  <c r="N111" i="7"/>
  <c r="N112" i="7"/>
  <c r="N110" i="7"/>
  <c r="M111" i="7"/>
  <c r="M112" i="7"/>
  <c r="M110" i="7"/>
  <c r="J112" i="7"/>
  <c r="J113" i="7"/>
  <c r="P112" i="7"/>
  <c r="P113" i="7"/>
  <c r="Q112" i="7"/>
  <c r="R112" i="7" s="1"/>
  <c r="Q113" i="7"/>
  <c r="J111" i="7"/>
  <c r="P111" i="7"/>
  <c r="Q111" i="7"/>
  <c r="R111" i="7" s="1"/>
  <c r="J110" i="7"/>
  <c r="P110" i="7"/>
  <c r="Q110" i="7"/>
  <c r="R110" i="7" s="1"/>
  <c r="O6" i="7"/>
  <c r="S6" i="7"/>
  <c r="R6" i="7"/>
  <c r="Q6" i="7"/>
  <c r="P6" i="7"/>
  <c r="C112" i="7"/>
  <c r="E112" i="7" s="1"/>
  <c r="K112" i="7"/>
  <c r="L112" i="7" s="1"/>
  <c r="D112" i="7"/>
  <c r="C111" i="7"/>
  <c r="K111" i="7"/>
  <c r="L111" i="7" s="1"/>
  <c r="D111" i="7"/>
  <c r="E111" i="7"/>
  <c r="C110" i="7"/>
  <c r="K110" i="7"/>
  <c r="D110" i="7"/>
  <c r="E110" i="7" s="1"/>
  <c r="L110" i="7"/>
  <c r="Y7" i="7"/>
  <c r="Z7" i="7" s="1"/>
  <c r="Y8" i="7"/>
  <c r="Z8" i="7" s="1"/>
  <c r="Y9" i="7"/>
  <c r="Y10" i="7"/>
  <c r="Y11" i="7"/>
  <c r="Z11" i="7" s="1"/>
  <c r="Y12" i="7"/>
  <c r="Z12" i="7" s="1"/>
  <c r="Y13" i="7"/>
  <c r="Z13" i="7" s="1"/>
  <c r="AA13" i="7" s="1"/>
  <c r="Y14" i="7"/>
  <c r="Z14" i="7" s="1"/>
  <c r="Y15" i="7"/>
  <c r="Y16" i="7"/>
  <c r="Z16" i="7" s="1"/>
  <c r="Y17" i="7"/>
  <c r="Y18" i="7"/>
  <c r="Y19" i="7"/>
  <c r="Y20" i="7"/>
  <c r="Z20" i="7" s="1"/>
  <c r="Y21" i="7"/>
  <c r="Z21" i="7" s="1"/>
  <c r="Y22" i="7"/>
  <c r="Z22" i="7" s="1"/>
  <c r="Y23" i="7"/>
  <c r="Z23" i="7" s="1"/>
  <c r="Y24" i="7"/>
  <c r="Z24" i="7" s="1"/>
  <c r="Y25" i="7"/>
  <c r="Y26" i="7"/>
  <c r="Y27" i="7"/>
  <c r="Y28" i="7"/>
  <c r="Z28" i="7" s="1"/>
  <c r="Y29" i="7"/>
  <c r="Z29" i="7" s="1"/>
  <c r="AA29" i="7" s="1"/>
  <c r="Y30" i="7"/>
  <c r="Z30" i="7" s="1"/>
  <c r="Y31" i="7"/>
  <c r="Y32" i="7"/>
  <c r="Z32" i="7" s="1"/>
  <c r="Y33" i="7"/>
  <c r="Y34" i="7"/>
  <c r="Y35" i="7"/>
  <c r="Y36" i="7"/>
  <c r="Z36" i="7" s="1"/>
  <c r="Y37" i="7"/>
  <c r="Z37" i="7" s="1"/>
  <c r="Y38" i="7"/>
  <c r="Z38" i="7" s="1"/>
  <c r="Y39" i="7"/>
  <c r="Z39" i="7" s="1"/>
  <c r="Y40" i="7"/>
  <c r="Z40" i="7" s="1"/>
  <c r="Y41" i="7"/>
  <c r="Y42" i="7"/>
  <c r="Y43" i="7"/>
  <c r="Y44" i="7"/>
  <c r="Z44" i="7" s="1"/>
  <c r="Y45" i="7"/>
  <c r="Z45" i="7" s="1"/>
  <c r="AA45" i="7" s="1"/>
  <c r="Y46" i="7"/>
  <c r="Z46" i="7" s="1"/>
  <c r="Y47" i="7"/>
  <c r="Z47" i="7" s="1"/>
  <c r="Y48" i="7"/>
  <c r="Z48" i="7" s="1"/>
  <c r="Y49" i="7"/>
  <c r="Y50" i="7"/>
  <c r="Y51" i="7"/>
  <c r="Y52" i="7"/>
  <c r="Z52" i="7" s="1"/>
  <c r="Y53" i="7"/>
  <c r="Z53" i="7" s="1"/>
  <c r="Y54" i="7"/>
  <c r="Z54" i="7" s="1"/>
  <c r="Y55" i="7"/>
  <c r="Z55" i="7" s="1"/>
  <c r="Y56" i="7"/>
  <c r="Y57" i="7"/>
  <c r="Y58" i="7"/>
  <c r="Y59" i="7"/>
  <c r="Y60" i="7"/>
  <c r="Z60" i="7" s="1"/>
  <c r="Y61" i="7"/>
  <c r="Z61" i="7" s="1"/>
  <c r="Y62" i="7"/>
  <c r="Z62" i="7" s="1"/>
  <c r="Y63" i="7"/>
  <c r="Y64" i="7"/>
  <c r="Z64" i="7" s="1"/>
  <c r="Y65" i="7"/>
  <c r="Y66" i="7"/>
  <c r="Y67" i="7"/>
  <c r="Y68" i="7"/>
  <c r="Z68" i="7" s="1"/>
  <c r="Y69" i="7"/>
  <c r="Z69" i="7" s="1"/>
  <c r="AA69" i="7" s="1"/>
  <c r="Y70" i="7"/>
  <c r="Z70" i="7" s="1"/>
  <c r="Y71" i="7"/>
  <c r="Z71" i="7" s="1"/>
  <c r="Y72" i="7"/>
  <c r="Z72" i="7" s="1"/>
  <c r="Y73" i="7"/>
  <c r="Y74" i="7"/>
  <c r="Y75" i="7"/>
  <c r="Y76" i="7"/>
  <c r="Z76" i="7" s="1"/>
  <c r="Y77" i="7"/>
  <c r="Z77" i="7" s="1"/>
  <c r="Y78" i="7"/>
  <c r="Z78" i="7" s="1"/>
  <c r="Y79" i="7"/>
  <c r="Y80" i="7"/>
  <c r="Z80" i="7" s="1"/>
  <c r="Y81" i="7"/>
  <c r="Y82" i="7"/>
  <c r="Y83" i="7"/>
  <c r="Y84" i="7"/>
  <c r="Z84" i="7" s="1"/>
  <c r="Y85" i="7"/>
  <c r="Z85" i="7" s="1"/>
  <c r="AA85" i="7" s="1"/>
  <c r="Y86" i="7"/>
  <c r="Z86" i="7" s="1"/>
  <c r="Y87" i="7"/>
  <c r="Z87" i="7" s="1"/>
  <c r="Y88" i="7"/>
  <c r="Z88" i="7" s="1"/>
  <c r="Y89" i="7"/>
  <c r="Y90" i="7"/>
  <c r="Y91" i="7"/>
  <c r="Y92" i="7"/>
  <c r="Z92" i="7" s="1"/>
  <c r="Y93" i="7"/>
  <c r="Z93" i="7" s="1"/>
  <c r="Y94" i="7"/>
  <c r="Z94" i="7" s="1"/>
  <c r="Y95" i="7"/>
  <c r="Y96" i="7"/>
  <c r="Z96" i="7" s="1"/>
  <c r="Y97" i="7"/>
  <c r="Y98" i="7"/>
  <c r="Y99" i="7"/>
  <c r="Y100" i="7"/>
  <c r="Z100" i="7" s="1"/>
  <c r="Y101" i="7"/>
  <c r="Z101" i="7" s="1"/>
  <c r="AA101" i="7" s="1"/>
  <c r="Y102" i="7"/>
  <c r="Z102" i="7" s="1"/>
  <c r="AA102" i="7" s="1"/>
  <c r="Y103" i="7"/>
  <c r="Z103" i="7" s="1"/>
  <c r="Y104" i="7"/>
  <c r="Z104" i="7" s="1"/>
  <c r="Y105" i="7"/>
  <c r="Y106" i="7"/>
  <c r="Y107" i="7"/>
  <c r="Y108" i="7"/>
  <c r="Z108" i="7" s="1"/>
  <c r="Y109" i="7"/>
  <c r="Z109" i="7" s="1"/>
  <c r="Y6" i="7"/>
  <c r="Z6" i="7" s="1"/>
  <c r="X109" i="7"/>
  <c r="X108" i="7"/>
  <c r="Z107" i="7"/>
  <c r="AA107" i="7" s="1"/>
  <c r="X107" i="7"/>
  <c r="Z106" i="7"/>
  <c r="X106" i="7"/>
  <c r="Z105" i="7"/>
  <c r="X105" i="7"/>
  <c r="X104" i="7"/>
  <c r="X103" i="7"/>
  <c r="X102" i="7"/>
  <c r="X101" i="7"/>
  <c r="X100" i="7"/>
  <c r="Z99" i="7"/>
  <c r="X99" i="7"/>
  <c r="Z98" i="7"/>
  <c r="AA98" i="7" s="1"/>
  <c r="X98" i="7"/>
  <c r="Z97" i="7"/>
  <c r="X97" i="7"/>
  <c r="X96" i="7"/>
  <c r="Z95" i="7"/>
  <c r="AA95" i="7" s="1"/>
  <c r="X95" i="7"/>
  <c r="X94" i="7"/>
  <c r="X93" i="7"/>
  <c r="X92" i="7"/>
  <c r="Z91" i="7"/>
  <c r="X91" i="7"/>
  <c r="Z90" i="7"/>
  <c r="X90" i="7"/>
  <c r="Z89" i="7"/>
  <c r="X89" i="7"/>
  <c r="X88" i="7"/>
  <c r="X87" i="7"/>
  <c r="X86" i="7"/>
  <c r="X85" i="7"/>
  <c r="X84" i="7"/>
  <c r="Z83" i="7"/>
  <c r="X83" i="7"/>
  <c r="Z82" i="7"/>
  <c r="X82" i="7"/>
  <c r="Z81" i="7"/>
  <c r="X81" i="7"/>
  <c r="X80" i="7"/>
  <c r="Z79" i="7"/>
  <c r="AA79" i="7" s="1"/>
  <c r="X79" i="7"/>
  <c r="X78" i="7"/>
  <c r="X77" i="7"/>
  <c r="X76" i="7"/>
  <c r="Z75" i="7"/>
  <c r="X75" i="7"/>
  <c r="Z74" i="7"/>
  <c r="X74" i="7"/>
  <c r="Z73" i="7"/>
  <c r="X73" i="7"/>
  <c r="X72" i="7"/>
  <c r="X71" i="7"/>
  <c r="X70" i="7"/>
  <c r="X69" i="7"/>
  <c r="X68" i="7"/>
  <c r="Z67" i="7"/>
  <c r="X67" i="7"/>
  <c r="Z66" i="7"/>
  <c r="X66" i="7"/>
  <c r="Z65" i="7"/>
  <c r="AA65" i="7" s="1"/>
  <c r="X65" i="7"/>
  <c r="X64" i="7"/>
  <c r="Z63" i="7"/>
  <c r="X63" i="7"/>
  <c r="X62" i="7"/>
  <c r="X61" i="7"/>
  <c r="X60" i="7"/>
  <c r="Z59" i="7"/>
  <c r="X59" i="7"/>
  <c r="Z58" i="7"/>
  <c r="X58" i="7"/>
  <c r="Z57" i="7"/>
  <c r="X57" i="7"/>
  <c r="Z56" i="7"/>
  <c r="X56" i="7"/>
  <c r="X55" i="7"/>
  <c r="X54" i="7"/>
  <c r="X53" i="7"/>
  <c r="X52" i="7"/>
  <c r="Z51" i="7"/>
  <c r="X51" i="7"/>
  <c r="Z50" i="7"/>
  <c r="X50" i="7"/>
  <c r="Z49" i="7"/>
  <c r="AA49" i="7" s="1"/>
  <c r="X49" i="7"/>
  <c r="X48" i="7"/>
  <c r="X47" i="7"/>
  <c r="X46" i="7"/>
  <c r="X45" i="7"/>
  <c r="X44" i="7"/>
  <c r="Z43" i="7"/>
  <c r="X43" i="7"/>
  <c r="Z42" i="7"/>
  <c r="X42" i="7"/>
  <c r="Z41" i="7"/>
  <c r="X41" i="7"/>
  <c r="X40" i="7"/>
  <c r="X39" i="7"/>
  <c r="X38" i="7"/>
  <c r="X37" i="7"/>
  <c r="X36" i="7"/>
  <c r="Z35" i="7"/>
  <c r="AA35" i="7" s="1"/>
  <c r="X35" i="7"/>
  <c r="Z34" i="7"/>
  <c r="X34" i="7"/>
  <c r="Z33" i="7"/>
  <c r="X33" i="7"/>
  <c r="X32" i="7"/>
  <c r="Z31" i="7"/>
  <c r="X31" i="7"/>
  <c r="X30" i="7"/>
  <c r="X29" i="7"/>
  <c r="X28" i="7"/>
  <c r="Z27" i="7"/>
  <c r="X27" i="7"/>
  <c r="Z26" i="7"/>
  <c r="AA26" i="7" s="1"/>
  <c r="X26" i="7"/>
  <c r="Z25" i="7"/>
  <c r="X25" i="7"/>
  <c r="X24" i="7"/>
  <c r="X23" i="7"/>
  <c r="X22" i="7"/>
  <c r="X21" i="7"/>
  <c r="X20" i="7"/>
  <c r="Z19" i="7"/>
  <c r="X19" i="7"/>
  <c r="Z18" i="7"/>
  <c r="X18" i="7"/>
  <c r="Z17" i="7"/>
  <c r="X17" i="7"/>
  <c r="X16" i="7"/>
  <c r="Z15" i="7"/>
  <c r="X15" i="7"/>
  <c r="X14" i="7"/>
  <c r="X13" i="7"/>
  <c r="X12" i="7"/>
  <c r="X11" i="7"/>
  <c r="Z10" i="7"/>
  <c r="X10" i="7"/>
  <c r="Z9" i="7"/>
  <c r="X9" i="7"/>
  <c r="X8" i="7"/>
  <c r="X7" i="7"/>
  <c r="X6" i="7"/>
  <c r="S114" i="7"/>
  <c r="T114" i="7" s="1"/>
  <c r="S115" i="7"/>
  <c r="T115" i="7" s="1"/>
  <c r="S116" i="7"/>
  <c r="T116" i="7" s="1"/>
  <c r="S117" i="7"/>
  <c r="T117" i="7" s="1"/>
  <c r="J6" i="7"/>
  <c r="Q30" i="7"/>
  <c r="R30" i="7" s="1"/>
  <c r="Q31" i="7"/>
  <c r="R31" i="7" s="1"/>
  <c r="P7" i="7"/>
  <c r="Q7" i="7" s="1"/>
  <c r="R7" i="7" s="1"/>
  <c r="P8" i="7"/>
  <c r="Q8" i="7" s="1"/>
  <c r="R8" i="7" s="1"/>
  <c r="P9" i="7"/>
  <c r="Q9" i="7" s="1"/>
  <c r="R9" i="7" s="1"/>
  <c r="P10" i="7"/>
  <c r="Q10" i="7" s="1"/>
  <c r="R10" i="7" s="1"/>
  <c r="P11" i="7"/>
  <c r="Q11" i="7" s="1"/>
  <c r="R11" i="7" s="1"/>
  <c r="P12" i="7"/>
  <c r="Q12" i="7" s="1"/>
  <c r="R12" i="7" s="1"/>
  <c r="P13" i="7"/>
  <c r="Q13" i="7" s="1"/>
  <c r="R13" i="7" s="1"/>
  <c r="P14" i="7"/>
  <c r="Q14" i="7" s="1"/>
  <c r="R14" i="7" s="1"/>
  <c r="P15" i="7"/>
  <c r="Q15" i="7" s="1"/>
  <c r="R15" i="7" s="1"/>
  <c r="P16" i="7"/>
  <c r="Q16" i="7" s="1"/>
  <c r="R16" i="7" s="1"/>
  <c r="P17" i="7"/>
  <c r="Q17" i="7" s="1"/>
  <c r="R17" i="7" s="1"/>
  <c r="P18" i="7"/>
  <c r="Q18" i="7" s="1"/>
  <c r="R18" i="7" s="1"/>
  <c r="P19" i="7"/>
  <c r="Q19" i="7" s="1"/>
  <c r="R19" i="7" s="1"/>
  <c r="P20" i="7"/>
  <c r="Q20" i="7" s="1"/>
  <c r="R20" i="7" s="1"/>
  <c r="P21" i="7"/>
  <c r="Q21" i="7" s="1"/>
  <c r="R21" i="7" s="1"/>
  <c r="P22" i="7"/>
  <c r="Q22" i="7" s="1"/>
  <c r="R22" i="7" s="1"/>
  <c r="P23" i="7"/>
  <c r="Q23" i="7" s="1"/>
  <c r="R23" i="7" s="1"/>
  <c r="P24" i="7"/>
  <c r="Q24" i="7" s="1"/>
  <c r="R24" i="7" s="1"/>
  <c r="P25" i="7"/>
  <c r="Q25" i="7" s="1"/>
  <c r="R25" i="7" s="1"/>
  <c r="P26" i="7"/>
  <c r="Q26" i="7" s="1"/>
  <c r="R26" i="7" s="1"/>
  <c r="P27" i="7"/>
  <c r="Q27" i="7" s="1"/>
  <c r="R27" i="7" s="1"/>
  <c r="P28" i="7"/>
  <c r="Q28" i="7" s="1"/>
  <c r="R28" i="7" s="1"/>
  <c r="P29" i="7"/>
  <c r="Q29" i="7" s="1"/>
  <c r="R29" i="7" s="1"/>
  <c r="P30" i="7"/>
  <c r="P31" i="7"/>
  <c r="P32" i="7"/>
  <c r="Q32" i="7" s="1"/>
  <c r="R32" i="7" s="1"/>
  <c r="P33" i="7"/>
  <c r="Q33" i="7" s="1"/>
  <c r="R33" i="7" s="1"/>
  <c r="P34" i="7"/>
  <c r="Q34" i="7" s="1"/>
  <c r="R34" i="7" s="1"/>
  <c r="P35" i="7"/>
  <c r="Q35" i="7" s="1"/>
  <c r="R35" i="7" s="1"/>
  <c r="P36" i="7"/>
  <c r="Q36" i="7" s="1"/>
  <c r="R36" i="7" s="1"/>
  <c r="P37" i="7"/>
  <c r="Q37" i="7" s="1"/>
  <c r="R37" i="7" s="1"/>
  <c r="P38" i="7"/>
  <c r="Q38" i="7" s="1"/>
  <c r="R38" i="7" s="1"/>
  <c r="P39" i="7"/>
  <c r="Q39" i="7" s="1"/>
  <c r="R39" i="7" s="1"/>
  <c r="P40" i="7"/>
  <c r="Q40" i="7" s="1"/>
  <c r="R40" i="7" s="1"/>
  <c r="P41" i="7"/>
  <c r="Q41" i="7" s="1"/>
  <c r="R41" i="7" s="1"/>
  <c r="P42" i="7"/>
  <c r="Q42" i="7" s="1"/>
  <c r="R42" i="7" s="1"/>
  <c r="P43" i="7"/>
  <c r="Q43" i="7" s="1"/>
  <c r="R43" i="7" s="1"/>
  <c r="P44" i="7"/>
  <c r="Q44" i="7" s="1"/>
  <c r="R44" i="7" s="1"/>
  <c r="P45" i="7"/>
  <c r="Q45" i="7" s="1"/>
  <c r="R45" i="7" s="1"/>
  <c r="P46" i="7"/>
  <c r="Q46" i="7" s="1"/>
  <c r="R46" i="7" s="1"/>
  <c r="P47" i="7"/>
  <c r="Q47" i="7" s="1"/>
  <c r="R47" i="7" s="1"/>
  <c r="P48" i="7"/>
  <c r="Q48" i="7" s="1"/>
  <c r="R48" i="7" s="1"/>
  <c r="P49" i="7"/>
  <c r="Q49" i="7" s="1"/>
  <c r="R49" i="7" s="1"/>
  <c r="P50" i="7"/>
  <c r="Q50" i="7" s="1"/>
  <c r="R50" i="7" s="1"/>
  <c r="P51" i="7"/>
  <c r="Q51" i="7" s="1"/>
  <c r="R51" i="7" s="1"/>
  <c r="P52" i="7"/>
  <c r="Q52" i="7" s="1"/>
  <c r="R52" i="7" s="1"/>
  <c r="P53" i="7"/>
  <c r="Q53" i="7" s="1"/>
  <c r="R53" i="7" s="1"/>
  <c r="P54" i="7"/>
  <c r="Q54" i="7" s="1"/>
  <c r="R54" i="7" s="1"/>
  <c r="P55" i="7"/>
  <c r="Q55" i="7" s="1"/>
  <c r="R55" i="7" s="1"/>
  <c r="P56" i="7"/>
  <c r="Q56" i="7" s="1"/>
  <c r="R56" i="7" s="1"/>
  <c r="P57" i="7"/>
  <c r="Q57" i="7" s="1"/>
  <c r="R57" i="7" s="1"/>
  <c r="P58" i="7"/>
  <c r="Q58" i="7" s="1"/>
  <c r="R58" i="7" s="1"/>
  <c r="P59" i="7"/>
  <c r="Q59" i="7" s="1"/>
  <c r="R59" i="7" s="1"/>
  <c r="P60" i="7"/>
  <c r="Q60" i="7" s="1"/>
  <c r="R60" i="7" s="1"/>
  <c r="P61" i="7"/>
  <c r="Q61" i="7" s="1"/>
  <c r="R61" i="7" s="1"/>
  <c r="P62" i="7"/>
  <c r="Q62" i="7" s="1"/>
  <c r="R62" i="7" s="1"/>
  <c r="P63" i="7"/>
  <c r="Q63" i="7" s="1"/>
  <c r="R63" i="7" s="1"/>
  <c r="P64" i="7"/>
  <c r="Q64" i="7" s="1"/>
  <c r="R64" i="7" s="1"/>
  <c r="P65" i="7"/>
  <c r="Q65" i="7" s="1"/>
  <c r="R65" i="7" s="1"/>
  <c r="P66" i="7"/>
  <c r="Q66" i="7" s="1"/>
  <c r="R66" i="7" s="1"/>
  <c r="P67" i="7"/>
  <c r="Q67" i="7" s="1"/>
  <c r="R67" i="7" s="1"/>
  <c r="P68" i="7"/>
  <c r="Q68" i="7" s="1"/>
  <c r="R68" i="7" s="1"/>
  <c r="P69" i="7"/>
  <c r="Q69" i="7" s="1"/>
  <c r="R69" i="7" s="1"/>
  <c r="P70" i="7"/>
  <c r="Q70" i="7" s="1"/>
  <c r="R70" i="7" s="1"/>
  <c r="P71" i="7"/>
  <c r="Q71" i="7" s="1"/>
  <c r="R71" i="7" s="1"/>
  <c r="P72" i="7"/>
  <c r="Q72" i="7" s="1"/>
  <c r="R72" i="7" s="1"/>
  <c r="P73" i="7"/>
  <c r="Q73" i="7" s="1"/>
  <c r="R73" i="7" s="1"/>
  <c r="P74" i="7"/>
  <c r="Q74" i="7" s="1"/>
  <c r="R74" i="7" s="1"/>
  <c r="P75" i="7"/>
  <c r="Q75" i="7" s="1"/>
  <c r="R75" i="7" s="1"/>
  <c r="P76" i="7"/>
  <c r="Q76" i="7" s="1"/>
  <c r="R76" i="7" s="1"/>
  <c r="P77" i="7"/>
  <c r="Q77" i="7" s="1"/>
  <c r="R77" i="7" s="1"/>
  <c r="P78" i="7"/>
  <c r="Q78" i="7" s="1"/>
  <c r="R78" i="7" s="1"/>
  <c r="P79" i="7"/>
  <c r="Q79" i="7" s="1"/>
  <c r="R79" i="7" s="1"/>
  <c r="P80" i="7"/>
  <c r="Q80" i="7" s="1"/>
  <c r="R80" i="7" s="1"/>
  <c r="P81" i="7"/>
  <c r="Q81" i="7" s="1"/>
  <c r="R81" i="7" s="1"/>
  <c r="P82" i="7"/>
  <c r="Q82" i="7" s="1"/>
  <c r="R82" i="7" s="1"/>
  <c r="P83" i="7"/>
  <c r="Q83" i="7" s="1"/>
  <c r="R83" i="7" s="1"/>
  <c r="P84" i="7"/>
  <c r="Q84" i="7" s="1"/>
  <c r="R84" i="7" s="1"/>
  <c r="P85" i="7"/>
  <c r="Q85" i="7" s="1"/>
  <c r="R85" i="7" s="1"/>
  <c r="P86" i="7"/>
  <c r="Q86" i="7" s="1"/>
  <c r="R86" i="7" s="1"/>
  <c r="P87" i="7"/>
  <c r="Q87" i="7" s="1"/>
  <c r="R87" i="7" s="1"/>
  <c r="P88" i="7"/>
  <c r="Q88" i="7" s="1"/>
  <c r="R88" i="7" s="1"/>
  <c r="P89" i="7"/>
  <c r="Q89" i="7" s="1"/>
  <c r="R89" i="7" s="1"/>
  <c r="P90" i="7"/>
  <c r="Q90" i="7" s="1"/>
  <c r="R90" i="7" s="1"/>
  <c r="P91" i="7"/>
  <c r="Q91" i="7" s="1"/>
  <c r="R91" i="7" s="1"/>
  <c r="P92" i="7"/>
  <c r="Q92" i="7" s="1"/>
  <c r="R92" i="7" s="1"/>
  <c r="P93" i="7"/>
  <c r="Q93" i="7" s="1"/>
  <c r="R93" i="7" s="1"/>
  <c r="P94" i="7"/>
  <c r="Q94" i="7" s="1"/>
  <c r="R94" i="7" s="1"/>
  <c r="P95" i="7"/>
  <c r="Q95" i="7" s="1"/>
  <c r="R95" i="7" s="1"/>
  <c r="P96" i="7"/>
  <c r="Q96" i="7" s="1"/>
  <c r="R96" i="7" s="1"/>
  <c r="P97" i="7"/>
  <c r="Q97" i="7" s="1"/>
  <c r="R97" i="7" s="1"/>
  <c r="P98" i="7"/>
  <c r="Q98" i="7" s="1"/>
  <c r="R98" i="7" s="1"/>
  <c r="P99" i="7"/>
  <c r="Q99" i="7" s="1"/>
  <c r="R99" i="7" s="1"/>
  <c r="P100" i="7"/>
  <c r="Q100" i="7" s="1"/>
  <c r="R100" i="7" s="1"/>
  <c r="P101" i="7"/>
  <c r="Q101" i="7" s="1"/>
  <c r="R101" i="7" s="1"/>
  <c r="P102" i="7"/>
  <c r="Q102" i="7" s="1"/>
  <c r="R102" i="7" s="1"/>
  <c r="P103" i="7"/>
  <c r="Q103" i="7" s="1"/>
  <c r="R103" i="7" s="1"/>
  <c r="P104" i="7"/>
  <c r="Q104" i="7" s="1"/>
  <c r="R104" i="7" s="1"/>
  <c r="P105" i="7"/>
  <c r="Q105" i="7" s="1"/>
  <c r="R105" i="7" s="1"/>
  <c r="P106" i="7"/>
  <c r="Q106" i="7" s="1"/>
  <c r="R106" i="7" s="1"/>
  <c r="P107" i="7"/>
  <c r="Q107" i="7" s="1"/>
  <c r="R107" i="7" s="1"/>
  <c r="P108" i="7"/>
  <c r="Q108" i="7" s="1"/>
  <c r="R108" i="7" s="1"/>
  <c r="P109" i="7"/>
  <c r="Q109" i="7" s="1"/>
  <c r="R109" i="7" s="1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6" i="7"/>
  <c r="S112" i="7" l="1"/>
  <c r="R113" i="7"/>
  <c r="S111" i="7"/>
  <c r="S110" i="7"/>
  <c r="AC98" i="7"/>
  <c r="AA43" i="7"/>
  <c r="AA56" i="7"/>
  <c r="AA92" i="7"/>
  <c r="AA60" i="7"/>
  <c r="AC60" i="7" s="1"/>
  <c r="AA52" i="7"/>
  <c r="AA28" i="7"/>
  <c r="AA20" i="7"/>
  <c r="AC20" i="7" s="1"/>
  <c r="AC79" i="7"/>
  <c r="AA41" i="7"/>
  <c r="AC102" i="7"/>
  <c r="AA19" i="7"/>
  <c r="AA75" i="7"/>
  <c r="AC75" i="7" s="1"/>
  <c r="AA103" i="7"/>
  <c r="AA71" i="7"/>
  <c r="AC71" i="7" s="1"/>
  <c r="AA39" i="7"/>
  <c r="AA9" i="7"/>
  <c r="AC9" i="7" s="1"/>
  <c r="AA15" i="7"/>
  <c r="AC15" i="7" s="1"/>
  <c r="AA31" i="7"/>
  <c r="AC31" i="7" s="1"/>
  <c r="AA73" i="7"/>
  <c r="AA83" i="7"/>
  <c r="AC83" i="7" s="1"/>
  <c r="AA99" i="7"/>
  <c r="AC99" i="7" s="1"/>
  <c r="AA105" i="7"/>
  <c r="AC105" i="7" s="1"/>
  <c r="AA109" i="7"/>
  <c r="AC109" i="7" s="1"/>
  <c r="AA93" i="7"/>
  <c r="AC93" i="7" s="1"/>
  <c r="AA77" i="7"/>
  <c r="AA61" i="7"/>
  <c r="AA53" i="7"/>
  <c r="AA37" i="7"/>
  <c r="AA21" i="7"/>
  <c r="AC26" i="7"/>
  <c r="AA84" i="7"/>
  <c r="AC84" i="7" s="1"/>
  <c r="AA68" i="7"/>
  <c r="AC68" i="7" s="1"/>
  <c r="AA10" i="7"/>
  <c r="AA58" i="7"/>
  <c r="AC58" i="7" s="1"/>
  <c r="AA90" i="7"/>
  <c r="AC90" i="7" s="1"/>
  <c r="M113" i="7"/>
  <c r="AC103" i="7"/>
  <c r="AC95" i="7"/>
  <c r="AC39" i="7"/>
  <c r="AC65" i="7"/>
  <c r="AC107" i="7"/>
  <c r="N113" i="7"/>
  <c r="AA34" i="7"/>
  <c r="AC34" i="7" s="1"/>
  <c r="AA50" i="7"/>
  <c r="AC50" i="7" s="1"/>
  <c r="AA104" i="7"/>
  <c r="AA96" i="7"/>
  <c r="AA88" i="7"/>
  <c r="AA80" i="7"/>
  <c r="AA72" i="7"/>
  <c r="AC72" i="7" s="1"/>
  <c r="AA64" i="7"/>
  <c r="AC64" i="7" s="1"/>
  <c r="AA48" i="7"/>
  <c r="AC48" i="7" s="1"/>
  <c r="AA24" i="7"/>
  <c r="AC24" i="7" s="1"/>
  <c r="AA16" i="7"/>
  <c r="AA8" i="7"/>
  <c r="AC8" i="7" s="1"/>
  <c r="AC10" i="7"/>
  <c r="S107" i="7"/>
  <c r="AC56" i="7"/>
  <c r="AC104" i="7"/>
  <c r="AC96" i="7"/>
  <c r="AC88" i="7"/>
  <c r="AC80" i="7"/>
  <c r="AA40" i="7"/>
  <c r="AC40" i="7" s="1"/>
  <c r="AA32" i="7"/>
  <c r="AC32" i="7" s="1"/>
  <c r="AC16" i="7"/>
  <c r="O113" i="7"/>
  <c r="AC19" i="7"/>
  <c r="AC35" i="7"/>
  <c r="AC41" i="7"/>
  <c r="AC73" i="7"/>
  <c r="AC101" i="7"/>
  <c r="AC85" i="7"/>
  <c r="AC77" i="7"/>
  <c r="AC69" i="7"/>
  <c r="AC61" i="7"/>
  <c r="AC53" i="7"/>
  <c r="AC45" i="7"/>
  <c r="AC37" i="7"/>
  <c r="AC29" i="7"/>
  <c r="AC21" i="7"/>
  <c r="AC13" i="7"/>
  <c r="X113" i="7"/>
  <c r="X114" i="7" s="1"/>
  <c r="AC92" i="7"/>
  <c r="AC52" i="7"/>
  <c r="AC28" i="7"/>
  <c r="AC43" i="7"/>
  <c r="AC49" i="7"/>
  <c r="AA25" i="7"/>
  <c r="AC25" i="7" s="1"/>
  <c r="AA55" i="7"/>
  <c r="AC55" i="7" s="1"/>
  <c r="AA59" i="7"/>
  <c r="AC59" i="7" s="1"/>
  <c r="AA74" i="7"/>
  <c r="AC74" i="7" s="1"/>
  <c r="AA89" i="7"/>
  <c r="AC89" i="7" s="1"/>
  <c r="AA6" i="7"/>
  <c r="AA94" i="7"/>
  <c r="AC94" i="7" s="1"/>
  <c r="AA86" i="7"/>
  <c r="AC86" i="7" s="1"/>
  <c r="AA78" i="7"/>
  <c r="AC78" i="7" s="1"/>
  <c r="AA70" i="7"/>
  <c r="AC70" i="7" s="1"/>
  <c r="AA62" i="7"/>
  <c r="AC62" i="7" s="1"/>
  <c r="AA54" i="7"/>
  <c r="AC54" i="7" s="1"/>
  <c r="AA46" i="7"/>
  <c r="AC46" i="7" s="1"/>
  <c r="AA38" i="7"/>
  <c r="AC38" i="7" s="1"/>
  <c r="AA30" i="7"/>
  <c r="AC30" i="7" s="1"/>
  <c r="AA22" i="7"/>
  <c r="AC22" i="7" s="1"/>
  <c r="AA14" i="7"/>
  <c r="AC14" i="7" s="1"/>
  <c r="AA7" i="7"/>
  <c r="AC7" i="7" s="1"/>
  <c r="AA17" i="7"/>
  <c r="AC17" i="7" s="1"/>
  <c r="AA47" i="7"/>
  <c r="AC47" i="7" s="1"/>
  <c r="AA51" i="7"/>
  <c r="AC51" i="7" s="1"/>
  <c r="AA66" i="7"/>
  <c r="AC66" i="7" s="1"/>
  <c r="AA81" i="7"/>
  <c r="AC81" i="7" s="1"/>
  <c r="AA108" i="7"/>
  <c r="AC108" i="7" s="1"/>
  <c r="AA100" i="7"/>
  <c r="AC100" i="7" s="1"/>
  <c r="AA76" i="7"/>
  <c r="AC76" i="7" s="1"/>
  <c r="AA44" i="7"/>
  <c r="AC44" i="7" s="1"/>
  <c r="AA36" i="7"/>
  <c r="AC36" i="7" s="1"/>
  <c r="AA12" i="7"/>
  <c r="AC12" i="7" s="1"/>
  <c r="AA23" i="7"/>
  <c r="AC23" i="7" s="1"/>
  <c r="AA27" i="7"/>
  <c r="AC27" i="7" s="1"/>
  <c r="AA42" i="7"/>
  <c r="AC42" i="7" s="1"/>
  <c r="AA57" i="7"/>
  <c r="AC57" i="7" s="1"/>
  <c r="AA87" i="7"/>
  <c r="AC87" i="7" s="1"/>
  <c r="AA91" i="7"/>
  <c r="AC91" i="7" s="1"/>
  <c r="AA106" i="7"/>
  <c r="AC106" i="7" s="1"/>
  <c r="AA11" i="7"/>
  <c r="AC11" i="7" s="1"/>
  <c r="AA18" i="7"/>
  <c r="AC18" i="7" s="1"/>
  <c r="AA33" i="7"/>
  <c r="AC33" i="7" s="1"/>
  <c r="AA63" i="7"/>
  <c r="AC63" i="7" s="1"/>
  <c r="AA67" i="7"/>
  <c r="AC67" i="7" s="1"/>
  <c r="AA82" i="7"/>
  <c r="AC82" i="7" s="1"/>
  <c r="AA97" i="7"/>
  <c r="AC97" i="7" s="1"/>
  <c r="K109" i="7"/>
  <c r="L109" i="7" s="1"/>
  <c r="S109" i="7" s="1"/>
  <c r="J109" i="7"/>
  <c r="C109" i="7"/>
  <c r="K108" i="7"/>
  <c r="L108" i="7" s="1"/>
  <c r="S108" i="7" s="1"/>
  <c r="J108" i="7"/>
  <c r="C108" i="7"/>
  <c r="K107" i="7"/>
  <c r="L107" i="7" s="1"/>
  <c r="J107" i="7"/>
  <c r="C107" i="7"/>
  <c r="K106" i="7"/>
  <c r="L106" i="7" s="1"/>
  <c r="S106" i="7" s="1"/>
  <c r="J106" i="7"/>
  <c r="C106" i="7"/>
  <c r="K105" i="7"/>
  <c r="J105" i="7"/>
  <c r="C105" i="7"/>
  <c r="K104" i="7"/>
  <c r="D104" i="7" s="1"/>
  <c r="J104" i="7"/>
  <c r="C104" i="7"/>
  <c r="K103" i="7"/>
  <c r="D103" i="7" s="1"/>
  <c r="J103" i="7"/>
  <c r="C103" i="7"/>
  <c r="K102" i="7"/>
  <c r="D102" i="7" s="1"/>
  <c r="J102" i="7"/>
  <c r="C102" i="7"/>
  <c r="K101" i="7"/>
  <c r="L101" i="7" s="1"/>
  <c r="S101" i="7" s="1"/>
  <c r="J101" i="7"/>
  <c r="C101" i="7"/>
  <c r="K100" i="7"/>
  <c r="L100" i="7" s="1"/>
  <c r="S100" i="7" s="1"/>
  <c r="J100" i="7"/>
  <c r="C100" i="7"/>
  <c r="K99" i="7"/>
  <c r="L99" i="7" s="1"/>
  <c r="S99" i="7" s="1"/>
  <c r="J99" i="7"/>
  <c r="C99" i="7"/>
  <c r="K98" i="7"/>
  <c r="L98" i="7" s="1"/>
  <c r="S98" i="7" s="1"/>
  <c r="J98" i="7"/>
  <c r="C98" i="7"/>
  <c r="K97" i="7"/>
  <c r="J97" i="7"/>
  <c r="C97" i="7"/>
  <c r="K96" i="7"/>
  <c r="D96" i="7" s="1"/>
  <c r="J96" i="7"/>
  <c r="C96" i="7"/>
  <c r="K95" i="7"/>
  <c r="D95" i="7" s="1"/>
  <c r="J95" i="7"/>
  <c r="C95" i="7"/>
  <c r="K94" i="7"/>
  <c r="D94" i="7" s="1"/>
  <c r="J94" i="7"/>
  <c r="C94" i="7"/>
  <c r="K93" i="7"/>
  <c r="L93" i="7" s="1"/>
  <c r="S93" i="7" s="1"/>
  <c r="J93" i="7"/>
  <c r="C93" i="7"/>
  <c r="K92" i="7"/>
  <c r="L92" i="7" s="1"/>
  <c r="S92" i="7" s="1"/>
  <c r="J92" i="7"/>
  <c r="C92" i="7"/>
  <c r="K91" i="7"/>
  <c r="L91" i="7" s="1"/>
  <c r="S91" i="7" s="1"/>
  <c r="J91" i="7"/>
  <c r="C91" i="7"/>
  <c r="K90" i="7"/>
  <c r="L90" i="7" s="1"/>
  <c r="S90" i="7" s="1"/>
  <c r="J90" i="7"/>
  <c r="C90" i="7"/>
  <c r="K89" i="7"/>
  <c r="J89" i="7"/>
  <c r="C89" i="7"/>
  <c r="K88" i="7"/>
  <c r="D88" i="7" s="1"/>
  <c r="J88" i="7"/>
  <c r="C88" i="7"/>
  <c r="K87" i="7"/>
  <c r="D87" i="7" s="1"/>
  <c r="J87" i="7"/>
  <c r="C87" i="7"/>
  <c r="K86" i="7"/>
  <c r="J86" i="7"/>
  <c r="C86" i="7"/>
  <c r="K85" i="7"/>
  <c r="L85" i="7" s="1"/>
  <c r="S85" i="7" s="1"/>
  <c r="J85" i="7"/>
  <c r="C85" i="7"/>
  <c r="K84" i="7"/>
  <c r="L84" i="7" s="1"/>
  <c r="S84" i="7" s="1"/>
  <c r="J84" i="7"/>
  <c r="C84" i="7"/>
  <c r="K83" i="7"/>
  <c r="D83" i="7" s="1"/>
  <c r="J83" i="7"/>
  <c r="C83" i="7"/>
  <c r="K82" i="7"/>
  <c r="L82" i="7" s="1"/>
  <c r="S82" i="7" s="1"/>
  <c r="J82" i="7"/>
  <c r="C82" i="7"/>
  <c r="K81" i="7"/>
  <c r="J81" i="7"/>
  <c r="C81" i="7"/>
  <c r="K80" i="7"/>
  <c r="J80" i="7"/>
  <c r="C80" i="7"/>
  <c r="K79" i="7"/>
  <c r="D79" i="7" s="1"/>
  <c r="J79" i="7"/>
  <c r="C79" i="7"/>
  <c r="K78" i="7"/>
  <c r="L78" i="7" s="1"/>
  <c r="S78" i="7" s="1"/>
  <c r="J78" i="7"/>
  <c r="C78" i="7"/>
  <c r="K77" i="7"/>
  <c r="D77" i="7" s="1"/>
  <c r="J77" i="7"/>
  <c r="C77" i="7"/>
  <c r="K76" i="7"/>
  <c r="L76" i="7" s="1"/>
  <c r="S76" i="7" s="1"/>
  <c r="J76" i="7"/>
  <c r="C76" i="7"/>
  <c r="K75" i="7"/>
  <c r="L75" i="7" s="1"/>
  <c r="S75" i="7" s="1"/>
  <c r="J75" i="7"/>
  <c r="C75" i="7"/>
  <c r="K74" i="7"/>
  <c r="L74" i="7" s="1"/>
  <c r="S74" i="7" s="1"/>
  <c r="J74" i="7"/>
  <c r="C74" i="7"/>
  <c r="K73" i="7"/>
  <c r="D73" i="7" s="1"/>
  <c r="J73" i="7"/>
  <c r="C73" i="7"/>
  <c r="K72" i="7"/>
  <c r="D72" i="7" s="1"/>
  <c r="J72" i="7"/>
  <c r="C72" i="7"/>
  <c r="K71" i="7"/>
  <c r="D71" i="7" s="1"/>
  <c r="J71" i="7"/>
  <c r="C71" i="7"/>
  <c r="K70" i="7"/>
  <c r="D70" i="7" s="1"/>
  <c r="J70" i="7"/>
  <c r="C70" i="7"/>
  <c r="K69" i="7"/>
  <c r="D69" i="7" s="1"/>
  <c r="J69" i="7"/>
  <c r="C69" i="7"/>
  <c r="K68" i="7"/>
  <c r="L68" i="7" s="1"/>
  <c r="S68" i="7" s="1"/>
  <c r="J68" i="7"/>
  <c r="C68" i="7"/>
  <c r="K67" i="7"/>
  <c r="L67" i="7" s="1"/>
  <c r="S67" i="7" s="1"/>
  <c r="J67" i="7"/>
  <c r="C67" i="7"/>
  <c r="K66" i="7"/>
  <c r="L66" i="7" s="1"/>
  <c r="S66" i="7" s="1"/>
  <c r="J66" i="7"/>
  <c r="C66" i="7"/>
  <c r="K65" i="7"/>
  <c r="D65" i="7" s="1"/>
  <c r="J65" i="7"/>
  <c r="C65" i="7"/>
  <c r="K64" i="7"/>
  <c r="D64" i="7" s="1"/>
  <c r="J64" i="7"/>
  <c r="C64" i="7"/>
  <c r="K63" i="7"/>
  <c r="D63" i="7" s="1"/>
  <c r="J63" i="7"/>
  <c r="C63" i="7"/>
  <c r="K62" i="7"/>
  <c r="D62" i="7" s="1"/>
  <c r="J62" i="7"/>
  <c r="C62" i="7"/>
  <c r="K61" i="7"/>
  <c r="L61" i="7" s="1"/>
  <c r="S61" i="7" s="1"/>
  <c r="J61" i="7"/>
  <c r="C61" i="7"/>
  <c r="K60" i="7"/>
  <c r="L60" i="7" s="1"/>
  <c r="S60" i="7" s="1"/>
  <c r="J60" i="7"/>
  <c r="C60" i="7"/>
  <c r="K59" i="7"/>
  <c r="L59" i="7" s="1"/>
  <c r="S59" i="7" s="1"/>
  <c r="J59" i="7"/>
  <c r="C59" i="7"/>
  <c r="K58" i="7"/>
  <c r="J58" i="7"/>
  <c r="C58" i="7"/>
  <c r="K57" i="7"/>
  <c r="J57" i="7"/>
  <c r="C57" i="7"/>
  <c r="K56" i="7"/>
  <c r="D56" i="7" s="1"/>
  <c r="J56" i="7"/>
  <c r="C56" i="7"/>
  <c r="K55" i="7"/>
  <c r="D55" i="7" s="1"/>
  <c r="J55" i="7"/>
  <c r="C55" i="7"/>
  <c r="K54" i="7"/>
  <c r="L54" i="7" s="1"/>
  <c r="S54" i="7" s="1"/>
  <c r="J54" i="7"/>
  <c r="C54" i="7"/>
  <c r="K53" i="7"/>
  <c r="L53" i="7" s="1"/>
  <c r="S53" i="7" s="1"/>
  <c r="J53" i="7"/>
  <c r="C53" i="7"/>
  <c r="K52" i="7"/>
  <c r="L52" i="7" s="1"/>
  <c r="S52" i="7" s="1"/>
  <c r="J52" i="7"/>
  <c r="C52" i="7"/>
  <c r="K51" i="7"/>
  <c r="L51" i="7" s="1"/>
  <c r="S51" i="7" s="1"/>
  <c r="J51" i="7"/>
  <c r="C51" i="7"/>
  <c r="K50" i="7"/>
  <c r="L50" i="7" s="1"/>
  <c r="S50" i="7" s="1"/>
  <c r="J50" i="7"/>
  <c r="C50" i="7"/>
  <c r="K49" i="7"/>
  <c r="J49" i="7"/>
  <c r="C49" i="7"/>
  <c r="K48" i="7"/>
  <c r="D48" i="7" s="1"/>
  <c r="J48" i="7"/>
  <c r="C48" i="7"/>
  <c r="K47" i="7"/>
  <c r="J47" i="7"/>
  <c r="C47" i="7"/>
  <c r="K46" i="7"/>
  <c r="D46" i="7" s="1"/>
  <c r="J46" i="7"/>
  <c r="C46" i="7"/>
  <c r="K45" i="7"/>
  <c r="L45" i="7" s="1"/>
  <c r="S45" i="7" s="1"/>
  <c r="J45" i="7"/>
  <c r="C45" i="7"/>
  <c r="K44" i="7"/>
  <c r="L44" i="7" s="1"/>
  <c r="S44" i="7" s="1"/>
  <c r="J44" i="7"/>
  <c r="C44" i="7"/>
  <c r="K43" i="7"/>
  <c r="L43" i="7" s="1"/>
  <c r="S43" i="7" s="1"/>
  <c r="J43" i="7"/>
  <c r="C43" i="7"/>
  <c r="K42" i="7"/>
  <c r="D42" i="7" s="1"/>
  <c r="J42" i="7"/>
  <c r="C42" i="7"/>
  <c r="K41" i="7"/>
  <c r="L41" i="7" s="1"/>
  <c r="S41" i="7" s="1"/>
  <c r="J41" i="7"/>
  <c r="C41" i="7"/>
  <c r="K40" i="7"/>
  <c r="D40" i="7" s="1"/>
  <c r="J40" i="7"/>
  <c r="C40" i="7"/>
  <c r="K39" i="7"/>
  <c r="D39" i="7" s="1"/>
  <c r="J39" i="7"/>
  <c r="C39" i="7"/>
  <c r="K38" i="7"/>
  <c r="D38" i="7" s="1"/>
  <c r="J38" i="7"/>
  <c r="C38" i="7"/>
  <c r="K37" i="7"/>
  <c r="J37" i="7"/>
  <c r="C37" i="7"/>
  <c r="K36" i="7"/>
  <c r="D36" i="7" s="1"/>
  <c r="J36" i="7"/>
  <c r="C36" i="7"/>
  <c r="K35" i="7"/>
  <c r="L35" i="7" s="1"/>
  <c r="S35" i="7" s="1"/>
  <c r="J35" i="7"/>
  <c r="C35" i="7"/>
  <c r="K34" i="7"/>
  <c r="L34" i="7" s="1"/>
  <c r="S34" i="7" s="1"/>
  <c r="J34" i="7"/>
  <c r="C34" i="7"/>
  <c r="K33" i="7"/>
  <c r="L33" i="7" s="1"/>
  <c r="S33" i="7" s="1"/>
  <c r="J33" i="7"/>
  <c r="C33" i="7"/>
  <c r="K32" i="7"/>
  <c r="D32" i="7" s="1"/>
  <c r="J32" i="7"/>
  <c r="C32" i="7"/>
  <c r="K31" i="7"/>
  <c r="D31" i="7" s="1"/>
  <c r="J31" i="7"/>
  <c r="C31" i="7"/>
  <c r="K30" i="7"/>
  <c r="D30" i="7" s="1"/>
  <c r="J30" i="7"/>
  <c r="C30" i="7"/>
  <c r="K29" i="7"/>
  <c r="D29" i="7" s="1"/>
  <c r="J29" i="7"/>
  <c r="C29" i="7"/>
  <c r="K28" i="7"/>
  <c r="L28" i="7" s="1"/>
  <c r="S28" i="7" s="1"/>
  <c r="J28" i="7"/>
  <c r="C28" i="7"/>
  <c r="K27" i="7"/>
  <c r="L27" i="7" s="1"/>
  <c r="S27" i="7" s="1"/>
  <c r="J27" i="7"/>
  <c r="C27" i="7"/>
  <c r="K26" i="7"/>
  <c r="L26" i="7" s="1"/>
  <c r="S26" i="7" s="1"/>
  <c r="J26" i="7"/>
  <c r="C26" i="7"/>
  <c r="K25" i="7"/>
  <c r="J25" i="7"/>
  <c r="C25" i="7"/>
  <c r="K24" i="7"/>
  <c r="D24" i="7" s="1"/>
  <c r="J24" i="7"/>
  <c r="C24" i="7"/>
  <c r="K23" i="7"/>
  <c r="D23" i="7" s="1"/>
  <c r="J23" i="7"/>
  <c r="C23" i="7"/>
  <c r="K22" i="7"/>
  <c r="D22" i="7" s="1"/>
  <c r="J22" i="7"/>
  <c r="C22" i="7"/>
  <c r="K21" i="7"/>
  <c r="L21" i="7" s="1"/>
  <c r="S21" i="7" s="1"/>
  <c r="J21" i="7"/>
  <c r="C21" i="7"/>
  <c r="K20" i="7"/>
  <c r="L20" i="7" s="1"/>
  <c r="S20" i="7" s="1"/>
  <c r="J20" i="7"/>
  <c r="C20" i="7"/>
  <c r="K19" i="7"/>
  <c r="L19" i="7" s="1"/>
  <c r="S19" i="7" s="1"/>
  <c r="J19" i="7"/>
  <c r="C19" i="7"/>
  <c r="K18" i="7"/>
  <c r="L18" i="7" s="1"/>
  <c r="S18" i="7" s="1"/>
  <c r="J18" i="7"/>
  <c r="C18" i="7"/>
  <c r="K17" i="7"/>
  <c r="J17" i="7"/>
  <c r="C17" i="7"/>
  <c r="K16" i="7"/>
  <c r="D16" i="7" s="1"/>
  <c r="J16" i="7"/>
  <c r="C16" i="7"/>
  <c r="K15" i="7"/>
  <c r="J15" i="7"/>
  <c r="C15" i="7"/>
  <c r="K14" i="7"/>
  <c r="D14" i="7" s="1"/>
  <c r="J14" i="7"/>
  <c r="C14" i="7"/>
  <c r="K13" i="7"/>
  <c r="L13" i="7" s="1"/>
  <c r="S13" i="7" s="1"/>
  <c r="J13" i="7"/>
  <c r="C13" i="7"/>
  <c r="K12" i="7"/>
  <c r="D12" i="7" s="1"/>
  <c r="J12" i="7"/>
  <c r="C12" i="7"/>
  <c r="K11" i="7"/>
  <c r="L11" i="7" s="1"/>
  <c r="S11" i="7" s="1"/>
  <c r="J11" i="7"/>
  <c r="C11" i="7"/>
  <c r="K10" i="7"/>
  <c r="L10" i="7" s="1"/>
  <c r="S10" i="7" s="1"/>
  <c r="J10" i="7"/>
  <c r="C10" i="7"/>
  <c r="K9" i="7"/>
  <c r="L9" i="7" s="1"/>
  <c r="S9" i="7" s="1"/>
  <c r="J9" i="7"/>
  <c r="C9" i="7"/>
  <c r="K8" i="7"/>
  <c r="D8" i="7" s="1"/>
  <c r="J8" i="7"/>
  <c r="C8" i="7"/>
  <c r="K7" i="7"/>
  <c r="D7" i="7" s="1"/>
  <c r="J7" i="7"/>
  <c r="C7" i="7"/>
  <c r="K6" i="7"/>
  <c r="D6" i="7" s="1"/>
  <c r="C6" i="7"/>
  <c r="H1" i="7"/>
  <c r="C1" i="7"/>
  <c r="AB51" i="7" l="1"/>
  <c r="T51" i="7"/>
  <c r="AB54" i="7"/>
  <c r="T54" i="7"/>
  <c r="AB78" i="7"/>
  <c r="T78" i="7"/>
  <c r="AB33" i="7"/>
  <c r="T33" i="7"/>
  <c r="AB41" i="7"/>
  <c r="T41" i="7"/>
  <c r="AB75" i="7"/>
  <c r="T75" i="7"/>
  <c r="AB28" i="7"/>
  <c r="T28" i="7"/>
  <c r="AB76" i="7"/>
  <c r="T76" i="7"/>
  <c r="AB92" i="7"/>
  <c r="T92" i="7"/>
  <c r="AB108" i="7"/>
  <c r="T108" i="7"/>
  <c r="AB59" i="7"/>
  <c r="T59" i="7"/>
  <c r="AB52" i="7"/>
  <c r="T52" i="7"/>
  <c r="AB68" i="7"/>
  <c r="T68" i="7"/>
  <c r="AB66" i="7"/>
  <c r="T66" i="7"/>
  <c r="AB74" i="7"/>
  <c r="T74" i="7"/>
  <c r="AB82" i="7"/>
  <c r="T82" i="7"/>
  <c r="AB90" i="7"/>
  <c r="T90" i="7"/>
  <c r="AB98" i="7"/>
  <c r="T98" i="7"/>
  <c r="AB106" i="7"/>
  <c r="T106" i="7"/>
  <c r="AB99" i="7"/>
  <c r="T99" i="7"/>
  <c r="AB44" i="7"/>
  <c r="T44" i="7"/>
  <c r="AB60" i="7"/>
  <c r="T60" i="7"/>
  <c r="AB26" i="7"/>
  <c r="T26" i="7"/>
  <c r="AB61" i="7"/>
  <c r="T61" i="7"/>
  <c r="AB93" i="7"/>
  <c r="T93" i="7"/>
  <c r="AB101" i="7"/>
  <c r="T101" i="7"/>
  <c r="AB109" i="7"/>
  <c r="T109" i="7"/>
  <c r="AB11" i="7"/>
  <c r="T11" i="7"/>
  <c r="AB20" i="7"/>
  <c r="T20" i="7"/>
  <c r="AB84" i="7"/>
  <c r="T84" i="7"/>
  <c r="AB100" i="7"/>
  <c r="T100" i="7"/>
  <c r="AB18" i="7"/>
  <c r="T18" i="7"/>
  <c r="AB13" i="7"/>
  <c r="T13" i="7"/>
  <c r="AB21" i="7"/>
  <c r="T21" i="7"/>
  <c r="AB53" i="7"/>
  <c r="T53" i="7"/>
  <c r="AB85" i="7"/>
  <c r="T85" i="7"/>
  <c r="AB35" i="7"/>
  <c r="T35" i="7"/>
  <c r="AB45" i="7"/>
  <c r="T45" i="7"/>
  <c r="AB9" i="7"/>
  <c r="T9" i="7"/>
  <c r="AB43" i="7"/>
  <c r="T43" i="7"/>
  <c r="AB34" i="7"/>
  <c r="T34" i="7"/>
  <c r="AB91" i="7"/>
  <c r="T91" i="7"/>
  <c r="AA113" i="7"/>
  <c r="AC6" i="7"/>
  <c r="AC113" i="7" s="1"/>
  <c r="AB67" i="7"/>
  <c r="T67" i="7"/>
  <c r="AB27" i="7"/>
  <c r="T27" i="7"/>
  <c r="AB50" i="7"/>
  <c r="T50" i="7"/>
  <c r="AB107" i="7"/>
  <c r="T107" i="7"/>
  <c r="AB10" i="7"/>
  <c r="T10" i="7"/>
  <c r="AB19" i="7"/>
  <c r="T19" i="7"/>
  <c r="X115" i="7"/>
  <c r="D109" i="7"/>
  <c r="E104" i="7"/>
  <c r="D74" i="7"/>
  <c r="E24" i="7"/>
  <c r="D93" i="7"/>
  <c r="E55" i="7"/>
  <c r="E93" i="7"/>
  <c r="E65" i="7"/>
  <c r="E83" i="7"/>
  <c r="D85" i="7"/>
  <c r="E85" i="7" s="1"/>
  <c r="D9" i="7"/>
  <c r="E9" i="7" s="1"/>
  <c r="D27" i="7"/>
  <c r="E27" i="7" s="1"/>
  <c r="D44" i="7"/>
  <c r="E44" i="7" s="1"/>
  <c r="L88" i="7"/>
  <c r="S88" i="7" s="1"/>
  <c r="D54" i="7"/>
  <c r="E54" i="7" s="1"/>
  <c r="D76" i="7"/>
  <c r="E76" i="7" s="1"/>
  <c r="E48" i="7"/>
  <c r="D100" i="7"/>
  <c r="E100" i="7" s="1"/>
  <c r="D13" i="7"/>
  <c r="E13" i="7" s="1"/>
  <c r="E32" i="7"/>
  <c r="D68" i="7"/>
  <c r="E68" i="7" s="1"/>
  <c r="L12" i="7"/>
  <c r="S12" i="7" s="1"/>
  <c r="D18" i="7"/>
  <c r="E18" i="7" s="1"/>
  <c r="D28" i="7"/>
  <c r="E28" i="7" s="1"/>
  <c r="D59" i="7"/>
  <c r="E59" i="7" s="1"/>
  <c r="D61" i="7"/>
  <c r="E61" i="7" s="1"/>
  <c r="D21" i="7"/>
  <c r="E21" i="7" s="1"/>
  <c r="D26" i="7"/>
  <c r="E26" i="7" s="1"/>
  <c r="E30" i="7"/>
  <c r="D34" i="7"/>
  <c r="E34" i="7" s="1"/>
  <c r="D41" i="7"/>
  <c r="E41" i="7" s="1"/>
  <c r="D67" i="7"/>
  <c r="E67" i="7" s="1"/>
  <c r="D91" i="7"/>
  <c r="E91" i="7" s="1"/>
  <c r="D106" i="7"/>
  <c r="E106" i="7" s="1"/>
  <c r="E12" i="7"/>
  <c r="D51" i="7"/>
  <c r="E51" i="7" s="1"/>
  <c r="D53" i="7"/>
  <c r="E53" i="7" s="1"/>
  <c r="E96" i="7"/>
  <c r="D20" i="7"/>
  <c r="E20" i="7" s="1"/>
  <c r="D35" i="7"/>
  <c r="E35" i="7" s="1"/>
  <c r="E40" i="7"/>
  <c r="E31" i="7"/>
  <c r="E42" i="7"/>
  <c r="E64" i="7"/>
  <c r="E88" i="7"/>
  <c r="D92" i="7"/>
  <c r="E92" i="7" s="1"/>
  <c r="E103" i="7"/>
  <c r="L30" i="7"/>
  <c r="S30" i="7" s="1"/>
  <c r="E8" i="7"/>
  <c r="D10" i="7"/>
  <c r="E10" i="7" s="1"/>
  <c r="E14" i="7"/>
  <c r="E23" i="7"/>
  <c r="D60" i="7"/>
  <c r="E60" i="7" s="1"/>
  <c r="E73" i="7"/>
  <c r="D75" i="7"/>
  <c r="E75" i="7" s="1"/>
  <c r="D82" i="7"/>
  <c r="E82" i="7" s="1"/>
  <c r="D99" i="7"/>
  <c r="E99" i="7" s="1"/>
  <c r="D19" i="7"/>
  <c r="E19" i="7" s="1"/>
  <c r="D45" i="7"/>
  <c r="E45" i="7" s="1"/>
  <c r="D50" i="7"/>
  <c r="E50" i="7" s="1"/>
  <c r="D101" i="7"/>
  <c r="E101" i="7" s="1"/>
  <c r="D108" i="7"/>
  <c r="E108" i="7" s="1"/>
  <c r="E77" i="7"/>
  <c r="L8" i="7"/>
  <c r="S8" i="7" s="1"/>
  <c r="L48" i="7"/>
  <c r="S48" i="7" s="1"/>
  <c r="L72" i="7"/>
  <c r="S72" i="7" s="1"/>
  <c r="L77" i="7"/>
  <c r="S77" i="7" s="1"/>
  <c r="L83" i="7"/>
  <c r="S83" i="7" s="1"/>
  <c r="L94" i="7"/>
  <c r="S94" i="7" s="1"/>
  <c r="E16" i="7"/>
  <c r="D43" i="7"/>
  <c r="E43" i="7" s="1"/>
  <c r="L16" i="7"/>
  <c r="S16" i="7" s="1"/>
  <c r="D84" i="7"/>
  <c r="E84" i="7" s="1"/>
  <c r="E95" i="7"/>
  <c r="D98" i="7"/>
  <c r="E98" i="7" s="1"/>
  <c r="L42" i="7"/>
  <c r="S42" i="7" s="1"/>
  <c r="L73" i="7"/>
  <c r="S73" i="7" s="1"/>
  <c r="L62" i="7"/>
  <c r="S62" i="7" s="1"/>
  <c r="E56" i="7"/>
  <c r="E63" i="7"/>
  <c r="E46" i="7"/>
  <c r="D52" i="7"/>
  <c r="E52" i="7" s="1"/>
  <c r="E62" i="7"/>
  <c r="E69" i="7"/>
  <c r="D78" i="7"/>
  <c r="E78" i="7" s="1"/>
  <c r="D90" i="7"/>
  <c r="E90" i="7" s="1"/>
  <c r="L63" i="7"/>
  <c r="S63" i="7" s="1"/>
  <c r="L95" i="7"/>
  <c r="S95" i="7" s="1"/>
  <c r="L36" i="7"/>
  <c r="S36" i="7" s="1"/>
  <c r="L69" i="7"/>
  <c r="S69" i="7" s="1"/>
  <c r="E74" i="7"/>
  <c r="E36" i="7"/>
  <c r="D11" i="7"/>
  <c r="E11" i="7" s="1"/>
  <c r="L31" i="7"/>
  <c r="S31" i="7" s="1"/>
  <c r="D33" i="7"/>
  <c r="E33" i="7" s="1"/>
  <c r="E22" i="7"/>
  <c r="L40" i="7"/>
  <c r="S40" i="7" s="1"/>
  <c r="E72" i="7"/>
  <c r="E94" i="7"/>
  <c r="E102" i="7"/>
  <c r="D107" i="7"/>
  <c r="E107" i="7" s="1"/>
  <c r="L71" i="7"/>
  <c r="S71" i="7" s="1"/>
  <c r="D86" i="7"/>
  <c r="E86" i="7" s="1"/>
  <c r="L86" i="7"/>
  <c r="S86" i="7" s="1"/>
  <c r="L39" i="7"/>
  <c r="S39" i="7" s="1"/>
  <c r="D47" i="7"/>
  <c r="E47" i="7" s="1"/>
  <c r="L47" i="7"/>
  <c r="S47" i="7" s="1"/>
  <c r="D57" i="7"/>
  <c r="E57" i="7" s="1"/>
  <c r="L57" i="7"/>
  <c r="S57" i="7" s="1"/>
  <c r="L25" i="7"/>
  <c r="S25" i="7" s="1"/>
  <c r="D25" i="7"/>
  <c r="E25" i="7" s="1"/>
  <c r="L49" i="7"/>
  <c r="S49" i="7" s="1"/>
  <c r="D49" i="7"/>
  <c r="E49" i="7" s="1"/>
  <c r="L70" i="7"/>
  <c r="S70" i="7" s="1"/>
  <c r="L6" i="7"/>
  <c r="L29" i="7"/>
  <c r="S29" i="7" s="1"/>
  <c r="D37" i="7"/>
  <c r="E37" i="7" s="1"/>
  <c r="L37" i="7"/>
  <c r="S37" i="7" s="1"/>
  <c r="L58" i="7"/>
  <c r="S58" i="7" s="1"/>
  <c r="D58" i="7"/>
  <c r="E58" i="7" s="1"/>
  <c r="L7" i="7"/>
  <c r="S7" i="7" s="1"/>
  <c r="D15" i="7"/>
  <c r="E15" i="7" s="1"/>
  <c r="L15" i="7"/>
  <c r="S15" i="7" s="1"/>
  <c r="L17" i="7"/>
  <c r="S17" i="7" s="1"/>
  <c r="D17" i="7"/>
  <c r="E17" i="7" s="1"/>
  <c r="L38" i="7"/>
  <c r="S38" i="7" s="1"/>
  <c r="D80" i="7"/>
  <c r="E80" i="7" s="1"/>
  <c r="L80" i="7"/>
  <c r="S80" i="7" s="1"/>
  <c r="L87" i="7"/>
  <c r="S87" i="7" s="1"/>
  <c r="D105" i="7"/>
  <c r="E105" i="7" s="1"/>
  <c r="L105" i="7"/>
  <c r="S105" i="7" s="1"/>
  <c r="L79" i="7"/>
  <c r="S79" i="7" s="1"/>
  <c r="L46" i="7"/>
  <c r="S46" i="7" s="1"/>
  <c r="E7" i="7"/>
  <c r="L55" i="7"/>
  <c r="S55" i="7" s="1"/>
  <c r="L65" i="7"/>
  <c r="S65" i="7" s="1"/>
  <c r="E70" i="7"/>
  <c r="E71" i="7"/>
  <c r="E87" i="7"/>
  <c r="D89" i="7"/>
  <c r="E89" i="7" s="1"/>
  <c r="L89" i="7"/>
  <c r="S89" i="7" s="1"/>
  <c r="L103" i="7"/>
  <c r="S103" i="7" s="1"/>
  <c r="E6" i="7"/>
  <c r="L22" i="7"/>
  <c r="S22" i="7" s="1"/>
  <c r="L32" i="7"/>
  <c r="S32" i="7" s="1"/>
  <c r="E38" i="7"/>
  <c r="L64" i="7"/>
  <c r="S64" i="7" s="1"/>
  <c r="L96" i="7"/>
  <c r="S96" i="7" s="1"/>
  <c r="L102" i="7"/>
  <c r="S102" i="7" s="1"/>
  <c r="D97" i="7"/>
  <c r="E97" i="7" s="1"/>
  <c r="L97" i="7"/>
  <c r="S97" i="7" s="1"/>
  <c r="L14" i="7"/>
  <c r="S14" i="7" s="1"/>
  <c r="L24" i="7"/>
  <c r="S24" i="7" s="1"/>
  <c r="E29" i="7"/>
  <c r="L56" i="7"/>
  <c r="S56" i="7" s="1"/>
  <c r="L104" i="7"/>
  <c r="S104" i="7" s="1"/>
  <c r="L23" i="7"/>
  <c r="S23" i="7" s="1"/>
  <c r="E39" i="7"/>
  <c r="D66" i="7"/>
  <c r="E66" i="7" s="1"/>
  <c r="E79" i="7"/>
  <c r="D81" i="7"/>
  <c r="E81" i="7" s="1"/>
  <c r="L81" i="7"/>
  <c r="S81" i="7" s="1"/>
  <c r="E109" i="7"/>
  <c r="AB97" i="7" l="1"/>
  <c r="T97" i="7"/>
  <c r="AB49" i="7"/>
  <c r="T49" i="7"/>
  <c r="AB8" i="7"/>
  <c r="T8" i="7"/>
  <c r="AB47" i="7"/>
  <c r="T47" i="7"/>
  <c r="AB24" i="7"/>
  <c r="T24" i="7"/>
  <c r="AB32" i="7"/>
  <c r="T32" i="7"/>
  <c r="T87" i="7"/>
  <c r="AB87" i="7"/>
  <c r="AB7" i="7"/>
  <c r="T7" i="7"/>
  <c r="AB70" i="7"/>
  <c r="T70" i="7"/>
  <c r="AB69" i="7"/>
  <c r="T69" i="7"/>
  <c r="AB72" i="7"/>
  <c r="T72" i="7"/>
  <c r="S113" i="7"/>
  <c r="T113" i="7" s="1"/>
  <c r="AB16" i="7"/>
  <c r="T16" i="7"/>
  <c r="AB81" i="7"/>
  <c r="T81" i="7"/>
  <c r="AB77" i="7"/>
  <c r="T77" i="7"/>
  <c r="AB14" i="7"/>
  <c r="T14" i="7"/>
  <c r="AB22" i="7"/>
  <c r="T22" i="7"/>
  <c r="AB65" i="7"/>
  <c r="T65" i="7"/>
  <c r="AB80" i="7"/>
  <c r="T80" i="7"/>
  <c r="AB39" i="7"/>
  <c r="T39" i="7"/>
  <c r="AB40" i="7"/>
  <c r="T40" i="7"/>
  <c r="AB36" i="7"/>
  <c r="T36" i="7"/>
  <c r="AB48" i="7"/>
  <c r="T48" i="7"/>
  <c r="AB103" i="7"/>
  <c r="T103" i="7"/>
  <c r="AB58" i="7"/>
  <c r="T58" i="7"/>
  <c r="AB102" i="7"/>
  <c r="T102" i="7"/>
  <c r="AB46" i="7"/>
  <c r="T46" i="7"/>
  <c r="AB37" i="7"/>
  <c r="T37" i="7"/>
  <c r="AB25" i="7"/>
  <c r="T25" i="7"/>
  <c r="AB71" i="7"/>
  <c r="T71" i="7"/>
  <c r="AB31" i="7"/>
  <c r="T31" i="7"/>
  <c r="AB62" i="7"/>
  <c r="T62" i="7"/>
  <c r="AB12" i="7"/>
  <c r="T12" i="7"/>
  <c r="AB88" i="7"/>
  <c r="T88" i="7"/>
  <c r="AB95" i="7"/>
  <c r="T95" i="7"/>
  <c r="AB63" i="7"/>
  <c r="T63" i="7"/>
  <c r="AB89" i="7"/>
  <c r="T89" i="7"/>
  <c r="AB104" i="7"/>
  <c r="T104" i="7"/>
  <c r="AB96" i="7"/>
  <c r="T96" i="7"/>
  <c r="AB79" i="7"/>
  <c r="T79" i="7"/>
  <c r="AB17" i="7"/>
  <c r="T17" i="7"/>
  <c r="AB57" i="7"/>
  <c r="T57" i="7"/>
  <c r="AB73" i="7"/>
  <c r="T73" i="7"/>
  <c r="AB94" i="7"/>
  <c r="T94" i="7"/>
  <c r="T55" i="7"/>
  <c r="AB55" i="7"/>
  <c r="AB86" i="7"/>
  <c r="T86" i="7"/>
  <c r="AB30" i="7"/>
  <c r="T30" i="7"/>
  <c r="AB38" i="7"/>
  <c r="T38" i="7"/>
  <c r="T23" i="7"/>
  <c r="AB23" i="7"/>
  <c r="AB56" i="7"/>
  <c r="T56" i="7"/>
  <c r="AB64" i="7"/>
  <c r="T64" i="7"/>
  <c r="AB105" i="7"/>
  <c r="T105" i="7"/>
  <c r="AB15" i="7"/>
  <c r="T15" i="7"/>
  <c r="AB29" i="7"/>
  <c r="T29" i="7"/>
  <c r="AB42" i="7"/>
  <c r="T42" i="7"/>
  <c r="AB83" i="7"/>
  <c r="T83" i="7"/>
  <c r="X116" i="7"/>
  <c r="X117" i="7" s="1"/>
  <c r="J114" i="7"/>
  <c r="J115" i="7" s="1"/>
  <c r="J116" i="7" s="1"/>
  <c r="T6" i="7" l="1"/>
  <c r="AB6" i="7"/>
  <c r="AB113" i="7" s="1"/>
  <c r="J117" i="7"/>
</calcChain>
</file>

<file path=xl/sharedStrings.xml><?xml version="1.0" encoding="utf-8"?>
<sst xmlns="http://schemas.openxmlformats.org/spreadsheetml/2006/main" count="1088" uniqueCount="525">
  <si>
    <t>D039</t>
  </si>
  <si>
    <t>DIAZIN 200 MG 6 TAB</t>
  </si>
  <si>
    <t>D040</t>
  </si>
  <si>
    <t>DIAZIN 300 MG 6 TAB</t>
  </si>
  <si>
    <t>D038</t>
  </si>
  <si>
    <t>DIAZIN 100 MG 6 TAB</t>
  </si>
  <si>
    <t>D015</t>
  </si>
  <si>
    <t>AMOXAL SUSPENSION 100 ML</t>
  </si>
  <si>
    <t>D016</t>
  </si>
  <si>
    <t>AMOXAL SUSPENSION 20 ML</t>
  </si>
  <si>
    <t>D001</t>
  </si>
  <si>
    <t>AMOXAL TABLETAS 250 MG</t>
  </si>
  <si>
    <t>D002</t>
  </si>
  <si>
    <t>AMOXAL TABLETAS 500 MG</t>
  </si>
  <si>
    <t>D041</t>
  </si>
  <si>
    <t>AMPROX L.A. INY. 100 ML</t>
  </si>
  <si>
    <t>D042</t>
  </si>
  <si>
    <t>AMPROX L.A. INY. 250 ML</t>
  </si>
  <si>
    <t>D100</t>
  </si>
  <si>
    <t>CEFALETAS ONLY 200MG</t>
  </si>
  <si>
    <t>D101</t>
  </si>
  <si>
    <t>CEFALETAS ONLY 400MG</t>
  </si>
  <si>
    <t>D102</t>
  </si>
  <si>
    <t>CEFALETAS ONLY 600MG</t>
  </si>
  <si>
    <t>D081</t>
  </si>
  <si>
    <t>CEFALETAS TABLETAS 200 MG</t>
  </si>
  <si>
    <t>D082</t>
  </si>
  <si>
    <t>CEFALETAS TABLETAS 400 MG</t>
  </si>
  <si>
    <t>D083</t>
  </si>
  <si>
    <t>CEFALETAS TABLETAS 600 MG</t>
  </si>
  <si>
    <t>D103</t>
  </si>
  <si>
    <t>CEFAXAL ONLY 30 ML</t>
  </si>
  <si>
    <t>D104</t>
  </si>
  <si>
    <t>CEFAXAL ONLY 60 ML</t>
  </si>
  <si>
    <t>D086</t>
  </si>
  <si>
    <t>CEFAXAL SUSP. SIMPLE 30 ML</t>
  </si>
  <si>
    <t>D087</t>
  </si>
  <si>
    <t>CEFAXAL SUSP. SIMPLE 60 ML</t>
  </si>
  <si>
    <t>D084</t>
  </si>
  <si>
    <t>CEFAXAL SUSPENSION 30 ML</t>
  </si>
  <si>
    <t>D085</t>
  </si>
  <si>
    <t>CEFAXAL SUSPENSION 60 ML</t>
  </si>
  <si>
    <t>D018</t>
  </si>
  <si>
    <t>CLAVAM SUSPENSION 20 ML</t>
  </si>
  <si>
    <t>D017</t>
  </si>
  <si>
    <t>CLAVAM SUSPENSION 60 ML</t>
  </si>
  <si>
    <t>D006</t>
  </si>
  <si>
    <t>CLAVAM TABLETAS 250 MG</t>
  </si>
  <si>
    <t>D005</t>
  </si>
  <si>
    <t>CLAVAM TABLETAS 62.5 MG</t>
  </si>
  <si>
    <t>D043</t>
  </si>
  <si>
    <t>DAXOL- C SUSPENSION 1 LT</t>
  </si>
  <si>
    <t>D044</t>
  </si>
  <si>
    <t>DAXOL- C SUSPENSION 250 ML</t>
  </si>
  <si>
    <t>D045</t>
  </si>
  <si>
    <t>DAXOL- C SUSPENSION 500 ML</t>
  </si>
  <si>
    <t>D046</t>
  </si>
  <si>
    <t>DAXOL- S SUSPENSION 100 ML</t>
  </si>
  <si>
    <t>D047</t>
  </si>
  <si>
    <t>DAXOL- S SUSPENSION 30 ML</t>
  </si>
  <si>
    <t>D092</t>
  </si>
  <si>
    <t>DIO-GEN GOTAS 10 ML</t>
  </si>
  <si>
    <t>D067</t>
  </si>
  <si>
    <t>DIPROFENID INYECTABLE 100 ML</t>
  </si>
  <si>
    <t>D066</t>
  </si>
  <si>
    <t>DIPROFENID INYECTABLE 30 ML</t>
  </si>
  <si>
    <t>D063</t>
  </si>
  <si>
    <t>DIPROXAL INY 100 ML</t>
  </si>
  <si>
    <t>D065</t>
  </si>
  <si>
    <t>DIPROXAL INY 50 ML</t>
  </si>
  <si>
    <t>D007</t>
  </si>
  <si>
    <t>DISTAL INY 10 ML</t>
  </si>
  <si>
    <t>D035</t>
  </si>
  <si>
    <t>DORO-VIT POLVO 100 GR</t>
  </si>
  <si>
    <t>D036</t>
  </si>
  <si>
    <t>DORO-VIT POLVO 500 GR</t>
  </si>
  <si>
    <t>D034</t>
  </si>
  <si>
    <t>DORO-VIT POLVO 1KG</t>
  </si>
  <si>
    <t>D093</t>
  </si>
  <si>
    <t>DOXILETAS 50 MG</t>
  </si>
  <si>
    <t>D094</t>
  </si>
  <si>
    <t>DOXILETAS 100 MG</t>
  </si>
  <si>
    <t>D095</t>
  </si>
  <si>
    <t>DOXILETAS 250 MG</t>
  </si>
  <si>
    <t>D071</t>
  </si>
  <si>
    <t>DOXILETAS 50 MG 160 TAB</t>
  </si>
  <si>
    <t>D072</t>
  </si>
  <si>
    <t>DOXILETAS 100 MG 160 TAB</t>
  </si>
  <si>
    <t>D073</t>
  </si>
  <si>
    <t>DOXILETAS 250 MG 160 TAB</t>
  </si>
  <si>
    <t>D020</t>
  </si>
  <si>
    <t>ENROXAL 150 SUSPEN. 30 ML</t>
  </si>
  <si>
    <t>D020A</t>
  </si>
  <si>
    <t>ENROXAL 50 SUSPEN. 30 ML</t>
  </si>
  <si>
    <t>D004</t>
  </si>
  <si>
    <t>ENROXAL TABLETAS 150 MG</t>
  </si>
  <si>
    <t>D003</t>
  </si>
  <si>
    <t>ENROXAL TABLETAS 50 MG</t>
  </si>
  <si>
    <t>D048</t>
  </si>
  <si>
    <t>GENTAK INY. 10 ML</t>
  </si>
  <si>
    <t>D033</t>
  </si>
  <si>
    <t>HEXAL SHAMPOO 250 ML</t>
  </si>
  <si>
    <t>D074</t>
  </si>
  <si>
    <t>HEXODIN 3.5 120 ML</t>
  </si>
  <si>
    <t>D057</t>
  </si>
  <si>
    <t>FURASEN 12.5 MG 20 TAB</t>
  </si>
  <si>
    <t>D058</t>
  </si>
  <si>
    <t>FURASEN 25 MG 20 TAB</t>
  </si>
  <si>
    <t>D059</t>
  </si>
  <si>
    <t>FURASEN 50 MG 20 TAB</t>
  </si>
  <si>
    <t>D032</t>
  </si>
  <si>
    <t>KETODERM SHAMPOO 250 ML</t>
  </si>
  <si>
    <t>D075</t>
  </si>
  <si>
    <t>KETODERM SPRAY 120ML</t>
  </si>
  <si>
    <t>D070</t>
  </si>
  <si>
    <t>TABLA DE KETODERMO. 120 MG C/20</t>
  </si>
  <si>
    <t>D109</t>
  </si>
  <si>
    <t>K-OMEXIN 10</t>
  </si>
  <si>
    <t>D110</t>
  </si>
  <si>
    <t>K-OMEXIN 20</t>
  </si>
  <si>
    <t>D111</t>
  </si>
  <si>
    <t>K-OMEXIN 30</t>
  </si>
  <si>
    <t>D106</t>
  </si>
  <si>
    <t>LEVAXAL VIT SOLUCION INY. 100 ML</t>
  </si>
  <si>
    <t>D107</t>
  </si>
  <si>
    <t>LEVAXAL VIT SOLUCION INY. 250 ML</t>
  </si>
  <si>
    <t>D108</t>
  </si>
  <si>
    <t>LEVAXAL VIT SOLUCLION INY. 500 ML</t>
  </si>
  <si>
    <t>D056</t>
  </si>
  <si>
    <t>METROXAL INYECTABLE 100 ML</t>
  </si>
  <si>
    <t>D024</t>
  </si>
  <si>
    <t>METROXAL PLUSS SUSP. 30 ML</t>
  </si>
  <si>
    <t>D025</t>
  </si>
  <si>
    <t>METROXAL PLUSS SUSP. 60 ML</t>
  </si>
  <si>
    <t>D008</t>
  </si>
  <si>
    <t>METROXAL PLUSS TABLETAS</t>
  </si>
  <si>
    <t>D022</t>
  </si>
  <si>
    <t>METROXAL XL SUSPEN. 30 ML</t>
  </si>
  <si>
    <t>D023</t>
  </si>
  <si>
    <t>METROXAL XL SUSPEN. 100 ML</t>
  </si>
  <si>
    <t>D061</t>
  </si>
  <si>
    <t>MIDOXAL INYECTABLE 10 ML</t>
  </si>
  <si>
    <t>D062</t>
  </si>
  <si>
    <t>MIDOXAL INYECTABLE 50 ML</t>
  </si>
  <si>
    <t>D030</t>
  </si>
  <si>
    <t>MIDOXAL SUSPENSION 30 ML</t>
  </si>
  <si>
    <t>D091</t>
  </si>
  <si>
    <t>MLX SUSPENSION 30 ML</t>
  </si>
  <si>
    <t>D090</t>
  </si>
  <si>
    <t>NEOKRIM 40 GR</t>
  </si>
  <si>
    <t>D099</t>
  </si>
  <si>
    <t>OPTIVAN 20 ML</t>
  </si>
  <si>
    <t>D079</t>
  </si>
  <si>
    <t>PETSKRIM CREMA 40 GR</t>
  </si>
  <si>
    <t>D080</t>
  </si>
  <si>
    <t>PETSKRIM CREMA 120 GR</t>
  </si>
  <si>
    <t>D078</t>
  </si>
  <si>
    <t>PRADOL INYECTABLE 100 ML</t>
  </si>
  <si>
    <t>D076</t>
  </si>
  <si>
    <t>PRADOL SUSPENSION 30 ML</t>
  </si>
  <si>
    <t>D077</t>
  </si>
  <si>
    <t>PRADOL SUSPENSION 60 ML</t>
  </si>
  <si>
    <t>D037</t>
  </si>
  <si>
    <t>PREDNILETAS 5 MG</t>
  </si>
  <si>
    <t>D010</t>
  </si>
  <si>
    <t>PREDNILETAS 10 MG</t>
  </si>
  <si>
    <t>D012</t>
  </si>
  <si>
    <t>PREDNILETAS 20 MG</t>
  </si>
  <si>
    <t>D088</t>
  </si>
  <si>
    <t>PRO-SIT INY. 2,000,000 U.I.</t>
  </si>
  <si>
    <t>D053</t>
  </si>
  <si>
    <t>PRO-XAL INY. 1`000,000 U.I.</t>
  </si>
  <si>
    <t>D054</t>
  </si>
  <si>
    <t>PRO-XAL INY. 2`000,000 U.I.</t>
  </si>
  <si>
    <t>D055</t>
  </si>
  <si>
    <t>PRO-XAL INY. 5`000,000 U.I.</t>
  </si>
  <si>
    <t>D052</t>
  </si>
  <si>
    <t>PRO-XAL INY. 500,000 U.I.</t>
  </si>
  <si>
    <t>D060</t>
  </si>
  <si>
    <t>Q-PET INYECTABLE 25 ML</t>
  </si>
  <si>
    <t>D068</t>
  </si>
  <si>
    <t>RANI-MAX INY. 10 ML</t>
  </si>
  <si>
    <t>D069</t>
  </si>
  <si>
    <t>RANI-MAX INY. 50 ML</t>
  </si>
  <si>
    <t>D031</t>
  </si>
  <si>
    <t>RANI-MAX SUSPENSION 25 ML</t>
  </si>
  <si>
    <t>D098</t>
  </si>
  <si>
    <t>SUKRAL-ON SUSP. 100 ML</t>
  </si>
  <si>
    <t>D097</t>
  </si>
  <si>
    <t>SUKRAL-ON SUSP. 60 ML</t>
  </si>
  <si>
    <t>D027</t>
  </si>
  <si>
    <t>SULFAXAL PLUSS SUSP. 100 ML</t>
  </si>
  <si>
    <t>D026</t>
  </si>
  <si>
    <t>SULFAXAL PLUSS SUSP. 60 ML</t>
  </si>
  <si>
    <t>D021</t>
  </si>
  <si>
    <t>SULFAXAL SUSPENSION 60 ML</t>
  </si>
  <si>
    <t>D089</t>
  </si>
  <si>
    <t>SULMIXAL SOLUCION O. 100 ML</t>
  </si>
  <si>
    <t>D096</t>
  </si>
  <si>
    <t>TOBRAXAL GOTAS 10 ML</t>
  </si>
  <si>
    <t>D011</t>
  </si>
  <si>
    <t>VENTRIX 10 TABLETAS C/40</t>
  </si>
  <si>
    <t>D028</t>
  </si>
  <si>
    <t>VENTRIX SUSPENSION 30 ML</t>
  </si>
  <si>
    <t>D029</t>
  </si>
  <si>
    <t>VENZIL SUSPENSION 30 ML</t>
  </si>
  <si>
    <t>D013</t>
  </si>
  <si>
    <t>VENZIL TABLETAS 2.5 KG</t>
  </si>
  <si>
    <t>D105</t>
  </si>
  <si>
    <t>VENZIL TABLETAS 10 KG DISPENSARIO C/60</t>
  </si>
  <si>
    <t>D014</t>
  </si>
  <si>
    <t>VENZIL TABLETAS 30 KG</t>
  </si>
  <si>
    <t>D043-TAB</t>
  </si>
  <si>
    <t>MLX 10 TAB</t>
  </si>
  <si>
    <t>D044-TAB</t>
  </si>
  <si>
    <t>MLX 20 TAB</t>
  </si>
  <si>
    <t>D045-TAB</t>
  </si>
  <si>
    <t>MLX 30 TAB</t>
  </si>
  <si>
    <t>D049</t>
  </si>
  <si>
    <t>EMPRAZOL 10</t>
  </si>
  <si>
    <t>D050</t>
  </si>
  <si>
    <t>EMPRAZOL 20</t>
  </si>
  <si>
    <t>D051</t>
  </si>
  <si>
    <t>EMPRAZOL 30</t>
  </si>
  <si>
    <t>D114</t>
  </si>
  <si>
    <t>CLINDAXAL 330MG 30 TAB</t>
  </si>
  <si>
    <t>D112</t>
  </si>
  <si>
    <t>CLINDAXAL 110MG 30 TAB</t>
  </si>
  <si>
    <t>D113</t>
  </si>
  <si>
    <t>CLINDAXAL 220MG 30 TAB</t>
  </si>
  <si>
    <t>Subtotal</t>
  </si>
  <si>
    <t>Descuento</t>
  </si>
  <si>
    <t>FABRICANTE</t>
  </si>
  <si>
    <t>DIPROFAQ</t>
  </si>
  <si>
    <t>FECHA</t>
  </si>
  <si>
    <t>No. DE PEDIDO:</t>
  </si>
  <si>
    <t>TRANSPORTE</t>
  </si>
  <si>
    <t>TIPO DE COMPROBANTE</t>
  </si>
  <si>
    <t>REMISION AL ENVIO             FACTURA AL PAGO</t>
  </si>
  <si>
    <t>Bonificacion</t>
  </si>
  <si>
    <t>Pronto Pago</t>
  </si>
  <si>
    <t>PRODUCTO</t>
  </si>
  <si>
    <t>SOL</t>
  </si>
  <si>
    <t>BONIF</t>
  </si>
  <si>
    <t>TOTAL</t>
  </si>
  <si>
    <t>LOTE1</t>
  </si>
  <si>
    <t>LOTE 2</t>
  </si>
  <si>
    <t>CANTIDAD</t>
  </si>
  <si>
    <t>BONIF.</t>
  </si>
  <si>
    <t>TOTAL PRODUC.</t>
  </si>
  <si>
    <t>Amoxal Suspensión 20 ml</t>
  </si>
  <si>
    <t>Amoxal Suspensión 100 ml</t>
  </si>
  <si>
    <t>Amoxal Tabletas  250 mg</t>
  </si>
  <si>
    <t>Amoxal Tabletas  500 mg</t>
  </si>
  <si>
    <t>Amprox L.A. Iny. 100 ml</t>
  </si>
  <si>
    <t>Amprox L.A. Iny. 250 ml</t>
  </si>
  <si>
    <t>Cefaletas Only 200mg</t>
  </si>
  <si>
    <t>Cefaletas Only 400mg</t>
  </si>
  <si>
    <t>Cefaletas Only 600mg</t>
  </si>
  <si>
    <t>Cefaletas Tabletas 200 mg</t>
  </si>
  <si>
    <t>Cefaletas Tabletas 400 mg</t>
  </si>
  <si>
    <t>Cefaletas Tabletas 600 mg</t>
  </si>
  <si>
    <t xml:space="preserve">Cefaxal Only 30 ml </t>
  </si>
  <si>
    <t xml:space="preserve">Cefaxal Only 60 ml </t>
  </si>
  <si>
    <t>Cefaxal Susp. Simple 30 ml</t>
  </si>
  <si>
    <t>Cefaxal Susp. Simple 60 ml</t>
  </si>
  <si>
    <t>Cefaxal Suspensión 30 ml</t>
  </si>
  <si>
    <t>Cefaxal Suspensión 60 ml</t>
  </si>
  <si>
    <t>Clavam Suspensión 20 ml</t>
  </si>
  <si>
    <t>Clavam suspensión 60 ml</t>
  </si>
  <si>
    <t>Clavam Tabletas 62.5 mg</t>
  </si>
  <si>
    <t>Clavam Tabletas 250 mg</t>
  </si>
  <si>
    <t>Clindaxal 110 mg 30 tab</t>
  </si>
  <si>
    <t>Clindaxal 220 mg 30 tab</t>
  </si>
  <si>
    <t>Clindaxal 330 mg 30 tab</t>
  </si>
  <si>
    <t>Daxol- S Suspension 30 ml</t>
  </si>
  <si>
    <t>Daxol- S Suspension 100 ml</t>
  </si>
  <si>
    <t>Diazin 100 mg 6 tab</t>
  </si>
  <si>
    <t>Diazin 200 mg 6 tab</t>
  </si>
  <si>
    <t>Diazin 300 mg 6 tab</t>
  </si>
  <si>
    <t>Dio-Gen Gotas 10 ml</t>
  </si>
  <si>
    <t>Diprofenid Inyectable 30 ml</t>
  </si>
  <si>
    <t>Diprofenid Inyectable 100 ml</t>
  </si>
  <si>
    <t>Doro-Vit  Polvo 100 gr</t>
  </si>
  <si>
    <t>Doro-Vit  Polvo 500 gr</t>
  </si>
  <si>
    <t>Doro-Vit  Polvo 1kg</t>
  </si>
  <si>
    <t>Doxiletas 50 mg</t>
  </si>
  <si>
    <t>Doxiletas 100 mg</t>
  </si>
  <si>
    <t>Doxiletas 250 mg</t>
  </si>
  <si>
    <t>Doxiletas 50 mg 160 tab</t>
  </si>
  <si>
    <t>Doxiletas 100 mg 160 tab</t>
  </si>
  <si>
    <t>Doxiletas 250 mg 160 tab</t>
  </si>
  <si>
    <t>Emprazol 10 mg</t>
  </si>
  <si>
    <t>Emprazol 20 mg</t>
  </si>
  <si>
    <t>Emprazol 30 mg</t>
  </si>
  <si>
    <t>Enroxal 150 Suspen. 30 ml</t>
  </si>
  <si>
    <t>Enroxal Tabletas 50 mg</t>
  </si>
  <si>
    <t>Enroxal Tabletas 150 mg</t>
  </si>
  <si>
    <t>Furasen 12.5 mg 20 tab</t>
  </si>
  <si>
    <t>Furasen 25 mg   20 tab</t>
  </si>
  <si>
    <t>Furasen 50 mg   20 tab</t>
  </si>
  <si>
    <t xml:space="preserve">Hexal Shampoo 250 ml </t>
  </si>
  <si>
    <t>Hexodin 3.5 120 ml</t>
  </si>
  <si>
    <t>Ketoderm Shampoo 250 ml</t>
  </si>
  <si>
    <t>Ketoderm Spray 120ml</t>
  </si>
  <si>
    <t>Ketoderm Table. 120 mg c/20</t>
  </si>
  <si>
    <t>K-Omexín 10</t>
  </si>
  <si>
    <t>K-Omexín 20</t>
  </si>
  <si>
    <t>K-Omexín 30</t>
  </si>
  <si>
    <t>Metroxal Inyectable 100 ml</t>
  </si>
  <si>
    <t>Metroxal Pluss Susp. 30 ml</t>
  </si>
  <si>
    <t>Metroxal Pluss Susp. 60 ml</t>
  </si>
  <si>
    <t>Metroxal Pluss Tabletas</t>
  </si>
  <si>
    <t>Metroxal XL Suspen.  30 ml</t>
  </si>
  <si>
    <t>Metroxal XL Suspen. 100 ml</t>
  </si>
  <si>
    <t>Midoxal Inyectable 10 ml</t>
  </si>
  <si>
    <t>Midoxal Inyectable 50 ml</t>
  </si>
  <si>
    <t>Midoxal Suspensión 30 ml</t>
  </si>
  <si>
    <t>MLX 10 Tabletas</t>
  </si>
  <si>
    <t>MLX 20 Tabletas</t>
  </si>
  <si>
    <t>MLX 30 Tabletas</t>
  </si>
  <si>
    <t>MLX Suspensión 30 ml</t>
  </si>
  <si>
    <t>Neokrim 40 gr</t>
  </si>
  <si>
    <t>Optivan 20 ml</t>
  </si>
  <si>
    <t>Petskrim Crema 40 gr</t>
  </si>
  <si>
    <t>Petskrim Crema 120 gr</t>
  </si>
  <si>
    <t>Pradol Inyectable 100 ml</t>
  </si>
  <si>
    <t>Pradol Suspensión  30 ml</t>
  </si>
  <si>
    <t>Pradol Suspensión  60 ml</t>
  </si>
  <si>
    <t xml:space="preserve">Predniletas 5 mg </t>
  </si>
  <si>
    <t xml:space="preserve">Predniletas 10 mg </t>
  </si>
  <si>
    <t xml:space="preserve">Predniletas 20 mg </t>
  </si>
  <si>
    <t>Pro-sit Iny. 2,000,000 U.I.</t>
  </si>
  <si>
    <t>Pro-Xal Iny. 500,000 U.I.</t>
  </si>
  <si>
    <t>Pro-Xal Iny. 1`000,000 U.I.</t>
  </si>
  <si>
    <t>Pro-Xal Iny. 2`000,000 U.I.</t>
  </si>
  <si>
    <t>Pro-Xal Iny. 5`000,000 U.I.</t>
  </si>
  <si>
    <t>Q-Pet Inyectable 25 ml</t>
  </si>
  <si>
    <t>Rani-Max Iny. 10 ml</t>
  </si>
  <si>
    <t>Rani-Max Iny. 50 ml</t>
  </si>
  <si>
    <t>Rani-Max suspensión  25 ml</t>
  </si>
  <si>
    <t>Sukral-on Susp. 60 ml</t>
  </si>
  <si>
    <t>Sukral-on Susp. 100 ml</t>
  </si>
  <si>
    <t>Sulfaxal Pluss Susp. 60 ml</t>
  </si>
  <si>
    <t>Sulfaxal Pluss Susp. 100 ml</t>
  </si>
  <si>
    <t>Sulfaxal Suspensión 60 ml</t>
  </si>
  <si>
    <t>Tobraxal Gotas 10 ml</t>
  </si>
  <si>
    <t>Ventrix 10 Tabletas C/40</t>
  </si>
  <si>
    <t>Ventrix Suspensión 30 ml</t>
  </si>
  <si>
    <t>Venzil  Suspensión 30 ml</t>
  </si>
  <si>
    <t>Venzil Tabletas 10 Kg Dispensario C/60</t>
  </si>
  <si>
    <t>Venzil Tabletas 2.5 kg</t>
  </si>
  <si>
    <t>Venzil Tabletas 30 kg</t>
  </si>
  <si>
    <t xml:space="preserve">Descuento </t>
  </si>
  <si>
    <t>Subtotal sin Pronto Pago</t>
  </si>
  <si>
    <t xml:space="preserve"> </t>
  </si>
  <si>
    <t>Enroxal 50 Suspen. 30 ml (D019 / D020A)</t>
  </si>
  <si>
    <t>CODIGO</t>
  </si>
  <si>
    <t>CB</t>
  </si>
  <si>
    <t>NOMBRE_PRODUCTO</t>
  </si>
  <si>
    <t>DESCRIPCION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</si>
  <si>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</si>
  <si>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</si>
  <si>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</si>
  <si>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</si>
  <si>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</si>
  <si>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</si>
  <si>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</si>
  <si>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</si>
  <si>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</si>
  <si>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</si>
  <si>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</si>
  <si>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Amoxal SuspensiÃ³n 100 ml</t>
  </si>
  <si>
    <t>SALUD Y BIENESTAR</t>
  </si>
  <si>
    <t>PERROS Y GATOS</t>
  </si>
  <si>
    <t>Amoxal SuspensiÃ³n 20 ml</t>
  </si>
  <si>
    <t>D016.jpg</t>
  </si>
  <si>
    <t>D001.jpg</t>
  </si>
  <si>
    <t>D002.jpg</t>
  </si>
  <si>
    <t>D04.jpg</t>
  </si>
  <si>
    <t>D100.jpg</t>
  </si>
  <si>
    <t>D101.jpg</t>
  </si>
  <si>
    <t>D102.jpg</t>
  </si>
  <si>
    <t>D081.jpg</t>
  </si>
  <si>
    <t>D082.jpg</t>
  </si>
  <si>
    <t>D083.jpg</t>
  </si>
  <si>
    <t>D103.jpg</t>
  </si>
  <si>
    <t>D104.jpg</t>
  </si>
  <si>
    <t>D086.jpg</t>
  </si>
  <si>
    <t>D087.jpg</t>
  </si>
  <si>
    <t>Cefaxal SuspensiÃ³n 30 ml</t>
  </si>
  <si>
    <t>D084.jpg</t>
  </si>
  <si>
    <t>Cefaxal SuspensiÃ³n 60 ml</t>
  </si>
  <si>
    <t>D085.jpg</t>
  </si>
  <si>
    <t>Clavam SuspensiÃ³n 20 ml</t>
  </si>
  <si>
    <t>D018.jpg</t>
  </si>
  <si>
    <t>Clavam suspensiÃ³n 60 ml</t>
  </si>
  <si>
    <t>D017.jpg</t>
  </si>
  <si>
    <t>D006.jpg</t>
  </si>
  <si>
    <t>D005.jpg</t>
  </si>
  <si>
    <t>D112.jpg</t>
  </si>
  <si>
    <t>D113.jpg</t>
  </si>
  <si>
    <t>D114_1.jpg</t>
  </si>
  <si>
    <t>Daxol- C Suspension 1 Lt</t>
  </si>
  <si>
    <t>Daxol- C Suspension 250 ml</t>
  </si>
  <si>
    <t>Daxol- C Suspension 500 ml</t>
  </si>
  <si>
    <t>D047.jpg</t>
  </si>
  <si>
    <t>Amoxal Inyectable 5.5 g</t>
  </si>
  <si>
    <t>D038.jpg</t>
  </si>
  <si>
    <t>Amoxal Iny. 500 mg  (10)</t>
  </si>
  <si>
    <t>D039.jpg</t>
  </si>
  <si>
    <t>Amoxal Inyectable 1g  (10)</t>
  </si>
  <si>
    <t>D040.jpg</t>
  </si>
  <si>
    <t>D092.jpg</t>
  </si>
  <si>
    <t>D067.jpg</t>
  </si>
  <si>
    <t>Diproxal Iny 100 ml</t>
  </si>
  <si>
    <t>Diproxal Iny 50 ml</t>
  </si>
  <si>
    <t>Distal Iny 10 ml</t>
  </si>
  <si>
    <t>D035.jpg</t>
  </si>
  <si>
    <t>D034.jpg</t>
  </si>
  <si>
    <t>D03.jpg</t>
  </si>
  <si>
    <t>D094.jpg</t>
  </si>
  <si>
    <t>D095.jpg</t>
  </si>
  <si>
    <t>D093.jpg</t>
  </si>
  <si>
    <t>D051.jpg</t>
  </si>
  <si>
    <t>D020.jpg</t>
  </si>
  <si>
    <t>Enroxal 50 Suspen. 30 ml</t>
  </si>
  <si>
    <t>D020A.jpg</t>
  </si>
  <si>
    <t>D004.jpg</t>
  </si>
  <si>
    <t>D003.jpg</t>
  </si>
  <si>
    <t>Iboxal Inyectable 10 ml (10)</t>
  </si>
  <si>
    <t>D057.jpg</t>
  </si>
  <si>
    <t>Iboxal Inyectable 100 ml</t>
  </si>
  <si>
    <t>D058.jpg</t>
  </si>
  <si>
    <t>Iboxal Inyectable 500 ml</t>
  </si>
  <si>
    <t>D059.jpg</t>
  </si>
  <si>
    <t>Gentak Iny. 10 ml</t>
  </si>
  <si>
    <t>D033.JPG</t>
  </si>
  <si>
    <t>D074.jpg</t>
  </si>
  <si>
    <t>K-OmexÃ­n 10</t>
  </si>
  <si>
    <t>K-OmexÃ­n 20</t>
  </si>
  <si>
    <t>D110.jpg</t>
  </si>
  <si>
    <t>K-OmexÃ­n 30</t>
  </si>
  <si>
    <t>D111.jpg</t>
  </si>
  <si>
    <t>D0.jpg</t>
  </si>
  <si>
    <t>D075.jpg</t>
  </si>
  <si>
    <t xml:space="preserve">Levaxal Vit Solucion Iny. 100 </t>
  </si>
  <si>
    <t>Levaxal Vit SoluciÃ³n Iny. 250</t>
  </si>
  <si>
    <t>Levaxal Vit SolucliÃ³n Iny. 50</t>
  </si>
  <si>
    <t>D056_1.jpg</t>
  </si>
  <si>
    <t>D024.jpg</t>
  </si>
  <si>
    <t>D025.jpg</t>
  </si>
  <si>
    <t>D008.jpg</t>
  </si>
  <si>
    <t>D023.jpg</t>
  </si>
  <si>
    <t>D022.jpg</t>
  </si>
  <si>
    <t>D062.jpg</t>
  </si>
  <si>
    <t>Midoxal SuspensiÃ³n 30 ml</t>
  </si>
  <si>
    <t>D043-TAB.jpg</t>
  </si>
  <si>
    <t>D044-TAB.jpg</t>
  </si>
  <si>
    <t>D045-TAB.jpg</t>
  </si>
  <si>
    <t>MLX SuspensiÃ³n 30 ml</t>
  </si>
  <si>
    <t>D091.jpg</t>
  </si>
  <si>
    <t>D090.jpg</t>
  </si>
  <si>
    <t>D099.jpg</t>
  </si>
  <si>
    <t>D080.jpg</t>
  </si>
  <si>
    <t>D079.jpg</t>
  </si>
  <si>
    <t>D078.jpg</t>
  </si>
  <si>
    <t>Pradol SuspensiÃ³n  30 ml</t>
  </si>
  <si>
    <t>D076.jpg</t>
  </si>
  <si>
    <t>Pradol SuspensiÃ³n  60 ml</t>
  </si>
  <si>
    <t>D077.jpg</t>
  </si>
  <si>
    <t>D010.jpg</t>
  </si>
  <si>
    <t>D012.jpg</t>
  </si>
  <si>
    <t>D037_1.jpg</t>
  </si>
  <si>
    <t>D008_11.jpg</t>
  </si>
  <si>
    <t>D053.jpg</t>
  </si>
  <si>
    <t>D054_1.jpg</t>
  </si>
  <si>
    <t>D052.jpg</t>
  </si>
  <si>
    <t>D055.jpg</t>
  </si>
  <si>
    <t>D060.jpg</t>
  </si>
  <si>
    <t>D068.jpg</t>
  </si>
  <si>
    <t>D069.jpg</t>
  </si>
  <si>
    <t>Rani-Max suspensiÃ³n  25 ml</t>
  </si>
  <si>
    <t>D031.jpg</t>
  </si>
  <si>
    <t>D098.jpg</t>
  </si>
  <si>
    <t>D097.jpg</t>
  </si>
  <si>
    <t>D027.jpg</t>
  </si>
  <si>
    <t>D026.jpg</t>
  </si>
  <si>
    <t>Sulfaxal SuspensiÃ³n 60 ml</t>
  </si>
  <si>
    <t>D021.jpg</t>
  </si>
  <si>
    <t>Sulmixal SoluciÃ³n O. 100 ml</t>
  </si>
  <si>
    <t>D070.jpg</t>
  </si>
  <si>
    <t>D096.jpg</t>
  </si>
  <si>
    <t>D011.jpg</t>
  </si>
  <si>
    <t>Ventrix SuspensiÃ³n 30 ml</t>
  </si>
  <si>
    <t>D028.jpg</t>
  </si>
  <si>
    <t>Venzil  SuspensiÃ³n 30 ml</t>
  </si>
  <si>
    <t>D029.jpg</t>
  </si>
  <si>
    <t>Venzil Tabletas 10 Kg Dispensa</t>
  </si>
  <si>
    <t>D105_1.jpg</t>
  </si>
  <si>
    <t>D013.jpg</t>
  </si>
  <si>
    <t>D014.jpg</t>
  </si>
  <si>
    <t>medico</t>
  </si>
  <si>
    <t>publico</t>
  </si>
  <si>
    <t>costo</t>
  </si>
  <si>
    <t>PRECIO PUBLICO</t>
  </si>
  <si>
    <t>TOTAL A PAGAR</t>
  </si>
  <si>
    <t>COSTO YA CON BONIF</t>
  </si>
  <si>
    <t>COSTO 35% SOBRE P PUBLICO</t>
  </si>
  <si>
    <r>
      <rPr>
        <b/>
        <sz val="11"/>
        <rFont val="Calibri"/>
        <family val="2"/>
        <scheme val="minor"/>
      </rPr>
      <t xml:space="preserve">COSTO ANTES DE BONIF </t>
    </r>
    <r>
      <rPr>
        <sz val="11"/>
        <rFont val="Calibri"/>
        <family val="2"/>
        <scheme val="minor"/>
      </rPr>
      <t>YA CON PRONTO PAGO 10%</t>
    </r>
  </si>
  <si>
    <t>% UTILIDAD</t>
  </si>
  <si>
    <t>A PAGAR</t>
  </si>
  <si>
    <t xml:space="preserve">PROMOCION </t>
  </si>
  <si>
    <t>UNO + UNO</t>
  </si>
  <si>
    <t>% UTILIDAD SOBRE COSTO YA CON BONIF</t>
  </si>
  <si>
    <t>% UT PARA MEDICO</t>
  </si>
  <si>
    <t>COSTEO PARA MEDICO UNO + UNO SOBRE PRECIO PUBLICO</t>
  </si>
  <si>
    <t>sistema</t>
  </si>
  <si>
    <t>D064</t>
  </si>
  <si>
    <t>Pradol 5kg c/30 tab</t>
  </si>
  <si>
    <t>Pradol 10kg c/30 tab</t>
  </si>
  <si>
    <t>Pradol 30kg c/30 tab</t>
  </si>
  <si>
    <t>30 % sobre p publico</t>
  </si>
  <si>
    <t>30% sobre precio medico</t>
  </si>
  <si>
    <t>publico diprofaq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</si>
</sst>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0"/>
      <name val="Century Gothic"/>
      <family val="2"/>
    </font>
    <font>
      <sz val="13"/>
      <name val="Calibri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sz val="12"/>
      <name val="Calibri"/>
      <family val="2"/>
    </font>
    <font>
      <sz val="14"/>
      <name val="Century Gothic"/>
      <family val="2"/>
    </font>
    <font>
      <sz val="12"/>
      <name val="Calibri"/>
      <family val="2"/>
      <scheme val="minor"/>
    </font>
    <font>
      <sz val="12"/>
      <name val="Century Gothic"/>
      <family val="2"/>
    </font>
    <font>
      <b/>
      <sz val="14"/>
      <name val="Century Gothic"/>
      <family val="2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sz val="13"/>
      <color rgb="FF0070C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F95D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3" fillId="3" borderId="0" xfId="0" applyFont="1" applyFill="1"/>
    <xf numFmtId="0" fontId="3" fillId="0" borderId="0" xfId="0" applyFont="1"/>
    <xf numFmtId="0" fontId="5" fillId="0" borderId="2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/>
    </xf>
    <xf numFmtId="0" fontId="5" fillId="0" borderId="6" xfId="2" applyFont="1" applyBorder="1" applyAlignment="1">
      <alignment horizontal="center" vertical="top" wrapText="1"/>
    </xf>
    <xf numFmtId="0" fontId="10" fillId="4" borderId="6" xfId="2" applyFont="1" applyFill="1" applyBorder="1" applyAlignment="1">
      <alignment horizontal="center" wrapText="1"/>
    </xf>
    <xf numFmtId="9" fontId="10" fillId="4" borderId="10" xfId="2" applyNumberFormat="1" applyFont="1" applyFill="1" applyBorder="1" applyAlignment="1">
      <alignment horizontal="center" wrapText="1"/>
    </xf>
    <xf numFmtId="0" fontId="10" fillId="4" borderId="10" xfId="2" applyFont="1" applyFill="1" applyBorder="1" applyAlignment="1">
      <alignment horizontal="center" wrapText="1"/>
    </xf>
    <xf numFmtId="9" fontId="11" fillId="0" borderId="6" xfId="1" applyFont="1" applyFill="1" applyBorder="1" applyAlignment="1" applyProtection="1">
      <alignment horizontal="center" wrapText="1"/>
    </xf>
    <xf numFmtId="9" fontId="12" fillId="0" borderId="6" xfId="1" applyFont="1" applyFill="1" applyBorder="1" applyAlignment="1" applyProtection="1">
      <alignment horizontal="center" wrapText="1"/>
    </xf>
    <xf numFmtId="9" fontId="12" fillId="0" borderId="6" xfId="1" applyFont="1" applyFill="1" applyBorder="1" applyAlignment="1" applyProtection="1">
      <alignment horizontal="center"/>
    </xf>
    <xf numFmtId="0" fontId="12" fillId="5" borderId="3" xfId="2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15" fontId="12" fillId="5" borderId="11" xfId="2" applyNumberFormat="1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9" fillId="5" borderId="11" xfId="2" applyFont="1" applyFill="1" applyBorder="1" applyAlignment="1">
      <alignment horizontal="center" vertical="center" wrapText="1"/>
    </xf>
    <xf numFmtId="0" fontId="13" fillId="6" borderId="6" xfId="0" applyFont="1" applyFill="1" applyBorder="1"/>
    <xf numFmtId="0" fontId="13" fillId="3" borderId="6" xfId="0" applyFont="1" applyFill="1" applyBorder="1"/>
    <xf numFmtId="0" fontId="14" fillId="0" borderId="6" xfId="0" applyFont="1" applyBorder="1" applyAlignment="1">
      <alignment horizontal="center"/>
    </xf>
    <xf numFmtId="8" fontId="13" fillId="0" borderId="6" xfId="0" applyNumberFormat="1" applyFont="1" applyBorder="1" applyAlignment="1">
      <alignment horizontal="center"/>
    </xf>
    <xf numFmtId="44" fontId="15" fillId="0" borderId="6" xfId="0" applyNumberFormat="1" applyFont="1" applyBorder="1"/>
    <xf numFmtId="0" fontId="1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7" borderId="6" xfId="0" applyFont="1" applyFill="1" applyBorder="1"/>
    <xf numFmtId="0" fontId="13" fillId="8" borderId="6" xfId="0" applyFont="1" applyFill="1" applyBorder="1"/>
    <xf numFmtId="0" fontId="13" fillId="9" borderId="6" xfId="0" applyFont="1" applyFill="1" applyBorder="1"/>
    <xf numFmtId="0" fontId="17" fillId="10" borderId="6" xfId="0" applyFont="1" applyFill="1" applyBorder="1"/>
    <xf numFmtId="0" fontId="17" fillId="3" borderId="6" xfId="0" applyFont="1" applyFill="1" applyBorder="1"/>
    <xf numFmtId="0" fontId="13" fillId="10" borderId="6" xfId="0" applyFont="1" applyFill="1" applyBorder="1"/>
    <xf numFmtId="0" fontId="13" fillId="11" borderId="6" xfId="0" applyFont="1" applyFill="1" applyBorder="1"/>
    <xf numFmtId="0" fontId="13" fillId="12" borderId="6" xfId="0" applyFont="1" applyFill="1" applyBorder="1"/>
    <xf numFmtId="0" fontId="13" fillId="13" borderId="6" xfId="0" applyFont="1" applyFill="1" applyBorder="1"/>
    <xf numFmtId="0" fontId="13" fillId="14" borderId="6" xfId="0" applyFont="1" applyFill="1" applyBorder="1"/>
    <xf numFmtId="0" fontId="13" fillId="15" borderId="6" xfId="0" applyFont="1" applyFill="1" applyBorder="1"/>
    <xf numFmtId="0" fontId="13" fillId="16" borderId="6" xfId="0" applyFont="1" applyFill="1" applyBorder="1"/>
    <xf numFmtId="0" fontId="13" fillId="17" borderId="6" xfId="0" applyFont="1" applyFill="1" applyBorder="1"/>
    <xf numFmtId="0" fontId="13" fillId="2" borderId="6" xfId="0" applyFont="1" applyFill="1" applyBorder="1"/>
    <xf numFmtId="0" fontId="13" fillId="18" borderId="6" xfId="0" applyFont="1" applyFill="1" applyBorder="1"/>
    <xf numFmtId="0" fontId="13" fillId="0" borderId="6" xfId="0" applyFont="1" applyBorder="1" applyAlignment="1">
      <alignment horizontal="left"/>
    </xf>
    <xf numFmtId="0" fontId="13" fillId="19" borderId="6" xfId="0" applyFont="1" applyFill="1" applyBorder="1"/>
    <xf numFmtId="0" fontId="13" fillId="20" borderId="6" xfId="0" applyFont="1" applyFill="1" applyBorder="1"/>
    <xf numFmtId="0" fontId="13" fillId="21" borderId="6" xfId="0" applyFont="1" applyFill="1" applyBorder="1"/>
    <xf numFmtId="0" fontId="13" fillId="22" borderId="6" xfId="0" applyFont="1" applyFill="1" applyBorder="1"/>
    <xf numFmtId="0" fontId="13" fillId="23" borderId="6" xfId="0" applyFont="1" applyFill="1" applyBorder="1"/>
    <xf numFmtId="0" fontId="13" fillId="24" borderId="6" xfId="0" applyFont="1" applyFill="1" applyBorder="1"/>
    <xf numFmtId="0" fontId="13" fillId="25" borderId="6" xfId="0" applyFont="1" applyFill="1" applyBorder="1"/>
    <xf numFmtId="8" fontId="13" fillId="3" borderId="6" xfId="0" applyNumberFormat="1" applyFont="1" applyFill="1" applyBorder="1" applyAlignment="1">
      <alignment horizontal="center"/>
    </xf>
    <xf numFmtId="44" fontId="15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13" fillId="5" borderId="6" xfId="0" applyFont="1" applyFill="1" applyBorder="1"/>
    <xf numFmtId="0" fontId="13" fillId="26" borderId="6" xfId="0" applyFont="1" applyFill="1" applyBorder="1"/>
    <xf numFmtId="0" fontId="13" fillId="27" borderId="6" xfId="0" applyFont="1" applyFill="1" applyBorder="1"/>
    <xf numFmtId="0" fontId="13" fillId="28" borderId="6" xfId="0" applyFont="1" applyFill="1" applyBorder="1"/>
    <xf numFmtId="0" fontId="13" fillId="29" borderId="6" xfId="0" applyFont="1" applyFill="1" applyBorder="1"/>
    <xf numFmtId="0" fontId="13" fillId="30" borderId="6" xfId="0" applyFont="1" applyFill="1" applyBorder="1"/>
    <xf numFmtId="0" fontId="13" fillId="31" borderId="6" xfId="0" applyFont="1" applyFill="1" applyBorder="1"/>
    <xf numFmtId="0" fontId="18" fillId="3" borderId="0" xfId="0" applyFont="1" applyFill="1"/>
    <xf numFmtId="0" fontId="15" fillId="0" borderId="0" xfId="0" applyFont="1"/>
    <xf numFmtId="44" fontId="15" fillId="0" borderId="0" xfId="0" applyNumberFormat="1" applyFont="1"/>
    <xf numFmtId="44" fontId="3" fillId="0" borderId="0" xfId="0" applyNumberFormat="1" applyFont="1"/>
    <xf numFmtId="44" fontId="20" fillId="0" borderId="0" xfId="0" applyNumberFormat="1" applyFont="1"/>
    <xf numFmtId="0" fontId="20" fillId="0" borderId="0" xfId="0" applyFont="1"/>
    <xf numFmtId="0" fontId="22" fillId="0" borderId="0" xfId="0" applyFont="1" applyAlignment="1">
      <alignment horizontal="right"/>
    </xf>
    <xf numFmtId="0" fontId="13" fillId="32" borderId="6" xfId="0" applyFont="1" applyFill="1" applyBorder="1"/>
    <xf numFmtId="8" fontId="13" fillId="32" borderId="6" xfId="0" applyNumberFormat="1" applyFont="1" applyFill="1" applyBorder="1" applyAlignment="1">
      <alignment horizontal="center"/>
    </xf>
    <xf numFmtId="44" fontId="15" fillId="32" borderId="6" xfId="0" applyNumberFormat="1" applyFont="1" applyFill="1" applyBorder="1"/>
    <xf numFmtId="0" fontId="16" fillId="32" borderId="6" xfId="0" applyFont="1" applyFill="1" applyBorder="1" applyAlignment="1">
      <alignment horizontal="center"/>
    </xf>
    <xf numFmtId="0" fontId="7" fillId="32" borderId="6" xfId="0" applyFont="1" applyFill="1" applyBorder="1" applyAlignment="1">
      <alignment horizontal="center"/>
    </xf>
    <xf numFmtId="0" fontId="3" fillId="32" borderId="0" xfId="0" applyFont="1" applyFill="1"/>
    <xf numFmtId="0" fontId="3" fillId="0" borderId="0" xfId="0" applyFont="1" applyAlignment="1">
      <alignment horizontal="left"/>
    </xf>
    <xf numFmtId="0" fontId="9" fillId="0" borderId="6" xfId="2" applyFont="1" applyBorder="1" applyAlignment="1">
      <alignment horizontal="left"/>
    </xf>
    <xf numFmtId="0" fontId="13" fillId="3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8" fontId="13" fillId="10" borderId="6" xfId="0" applyNumberFormat="1" applyFont="1" applyFill="1" applyBorder="1" applyAlignment="1">
      <alignment horizontal="center"/>
    </xf>
    <xf numFmtId="44" fontId="15" fillId="10" borderId="6" xfId="0" applyNumberFormat="1" applyFont="1" applyFill="1" applyBorder="1"/>
    <xf numFmtId="0" fontId="16" fillId="10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8" fontId="3" fillId="0" borderId="0" xfId="0" applyNumberFormat="1" applyFont="1"/>
    <xf numFmtId="0" fontId="3" fillId="2" borderId="0" xfId="0" applyFont="1" applyFill="1" applyAlignment="1">
      <alignment vertical="center" wrapText="1"/>
    </xf>
    <xf numFmtId="44" fontId="15" fillId="2" borderId="6" xfId="0" applyNumberFormat="1" applyFont="1" applyFill="1" applyBorder="1"/>
    <xf numFmtId="8" fontId="3" fillId="32" borderId="0" xfId="0" applyNumberFormat="1" applyFont="1" applyFill="1"/>
    <xf numFmtId="44" fontId="23" fillId="32" borderId="6" xfId="0" applyNumberFormat="1" applyFont="1" applyFill="1" applyBorder="1"/>
    <xf numFmtId="0" fontId="3" fillId="32" borderId="0" xfId="0" applyFont="1" applyFill="1" applyAlignment="1">
      <alignment vertical="center" wrapText="1"/>
    </xf>
    <xf numFmtId="43" fontId="3" fillId="0" borderId="0" xfId="3" applyFont="1"/>
    <xf numFmtId="43" fontId="15" fillId="0" borderId="6" xfId="3" applyFont="1" applyBorder="1"/>
    <xf numFmtId="43" fontId="24" fillId="0" borderId="0" xfId="3" applyFont="1" applyAlignment="1">
      <alignment horizontal="center"/>
    </xf>
    <xf numFmtId="43" fontId="25" fillId="0" borderId="6" xfId="3" applyFont="1" applyBorder="1" applyAlignment="1">
      <alignment horizontal="center"/>
    </xf>
    <xf numFmtId="0" fontId="26" fillId="2" borderId="0" xfId="0" applyFont="1" applyFill="1" applyAlignment="1">
      <alignment vertical="center" wrapText="1"/>
    </xf>
    <xf numFmtId="43" fontId="24" fillId="29" borderId="0" xfId="3" applyFont="1" applyFill="1" applyAlignment="1">
      <alignment horizontal="center" vertical="center" wrapText="1"/>
    </xf>
    <xf numFmtId="43" fontId="3" fillId="29" borderId="0" xfId="3" applyFont="1" applyFill="1" applyAlignment="1">
      <alignment vertical="center" wrapText="1"/>
    </xf>
    <xf numFmtId="0" fontId="2" fillId="2" borderId="0" xfId="0" applyFont="1" applyFill="1"/>
    <xf numFmtId="164" fontId="3" fillId="0" borderId="0" xfId="0" applyNumberFormat="1" applyFont="1"/>
    <xf numFmtId="14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2" fillId="33" borderId="6" xfId="2" applyFont="1" applyFill="1" applyBorder="1" applyAlignment="1">
      <alignment horizontal="center" vertical="center" wrapText="1"/>
    </xf>
    <xf numFmtId="15" fontId="12" fillId="33" borderId="11" xfId="2" applyNumberFormat="1" applyFont="1" applyFill="1" applyBorder="1" applyAlignment="1">
      <alignment horizontal="center" vertical="center" wrapText="1"/>
    </xf>
    <xf numFmtId="0" fontId="12" fillId="33" borderId="11" xfId="2" applyFont="1" applyFill="1" applyBorder="1" applyAlignment="1">
      <alignment horizontal="center" vertical="center" wrapText="1"/>
    </xf>
    <xf numFmtId="0" fontId="9" fillId="33" borderId="11" xfId="2" applyFont="1" applyFill="1" applyBorder="1" applyAlignment="1">
      <alignment horizontal="center" vertical="center" wrapText="1"/>
    </xf>
    <xf numFmtId="9" fontId="28" fillId="0" borderId="6" xfId="1" applyFont="1" applyFill="1" applyBorder="1" applyAlignment="1" applyProtection="1">
      <alignment horizontal="center" wrapText="1"/>
    </xf>
    <xf numFmtId="0" fontId="26" fillId="33" borderId="0" xfId="0" applyFont="1" applyFill="1" applyAlignment="1">
      <alignment horizontal="center"/>
    </xf>
    <xf numFmtId="0" fontId="27" fillId="2" borderId="0" xfId="0" applyFont="1" applyFill="1" applyAlignment="1">
      <alignment vertical="center" wrapText="1"/>
    </xf>
    <xf numFmtId="43" fontId="3" fillId="0" borderId="0" xfId="0" applyNumberFormat="1" applyFont="1"/>
    <xf numFmtId="0" fontId="19" fillId="0" borderId="4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12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12" xfId="0" applyFont="1" applyBorder="1" applyAlignment="1">
      <alignment horizontal="right"/>
    </xf>
    <xf numFmtId="0" fontId="5" fillId="0" borderId="9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33" borderId="0" xfId="2" applyFont="1" applyFill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 wrapText="1"/>
    </xf>
    <xf numFmtId="14" fontId="6" fillId="0" borderId="2" xfId="2" applyNumberFormat="1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12" fillId="5" borderId="1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right"/>
    </xf>
    <xf numFmtId="43" fontId="26" fillId="29" borderId="13" xfId="3" applyFont="1" applyFill="1" applyBorder="1" applyAlignment="1">
      <alignment horizontal="center"/>
    </xf>
    <xf numFmtId="43" fontId="26" fillId="29" borderId="0" xfId="3" applyFont="1" applyFill="1" applyAlignment="1">
      <alignment horizontal="center"/>
    </xf>
    <xf numFmtId="0" fontId="13" fillId="0" borderId="0" xfId="0" applyFont="1" applyBorder="1" applyAlignment="1">
      <alignment horizontal="left"/>
    </xf>
    <xf numFmtId="0" fontId="13" fillId="31" borderId="0" xfId="0" applyFont="1" applyFill="1" applyBorder="1"/>
    <xf numFmtId="0" fontId="13" fillId="3" borderId="0" xfId="0" applyFont="1" applyFill="1" applyBorder="1"/>
    <xf numFmtId="0" fontId="14" fillId="0" borderId="4" xfId="0" applyFont="1" applyBorder="1" applyAlignment="1">
      <alignment horizontal="center"/>
    </xf>
    <xf numFmtId="8" fontId="13" fillId="0" borderId="5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24" fillId="2" borderId="0" xfId="3" applyFont="1" applyFill="1" applyAlignment="1">
      <alignment horizontal="center"/>
    </xf>
    <xf numFmtId="8" fontId="3" fillId="2" borderId="0" xfId="3" applyNumberFormat="1" applyFont="1" applyFill="1"/>
    <xf numFmtId="43" fontId="3" fillId="2" borderId="0" xfId="3" applyFont="1" applyFill="1"/>
    <xf numFmtId="44" fontId="3" fillId="2" borderId="0" xfId="0" applyNumberFormat="1" applyFont="1" applyFill="1"/>
    <xf numFmtId="0" fontId="13" fillId="0" borderId="0" xfId="0" applyFont="1" applyFill="1" applyBorder="1"/>
  </cellXfs>
  <cellStyles count="4">
    <cellStyle name="Millares" xfId="3" builtinId="3"/>
    <cellStyle name="Normal" xfId="0" builtinId="0"/>
    <cellStyle name="Normal 3" xfId="2" xr:uid="{DE3A766A-E32F-483D-9551-5FBE7E219529}"/>
    <cellStyle name="Porcentaje" xfId="1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F95D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094D-91BC-4A97-B8F9-F6831D313F31}">
  <dimension ref="A1:P116"/>
  <sheetViews>
    <sheetView zoomScale="80" zoomScaleNormal="80" workbookViewId="0">
      <selection sqref="A1:XFD2"/>
    </sheetView>
  </sheetViews>
  <sheetFormatPr baseColWidth="10" defaultRowHeight="14.5" x14ac:dyDescent="0.35"/>
  <cols>
    <col min="1" max="1" width="9" bestFit="1" customWidth="1"/>
    <col min="2" max="2" width="26.26953125" bestFit="1" customWidth="1"/>
    <col min="3" max="3" width="36.6328125" bestFit="1" customWidth="1"/>
    <col min="4" max="4" width="17.3632812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2" bestFit="1" customWidth="1"/>
  </cols>
  <sheetData>
    <row r="1" spans="1:16" x14ac:dyDescent="0.35">
      <c r="A1" s="1" t="s">
        <v>357</v>
      </c>
      <c r="B1" s="1" t="s">
        <v>358</v>
      </c>
      <c r="C1" s="1" t="s">
        <v>359</v>
      </c>
      <c r="D1" s="1" t="s">
        <v>360</v>
      </c>
      <c r="E1" s="1" t="s">
        <v>232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  <c r="K1" s="1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</row>
    <row r="2" spans="1:16" x14ac:dyDescent="0.35">
      <c r="A2" t="s">
        <v>6</v>
      </c>
      <c r="B2" t="s">
        <v>372</v>
      </c>
      <c r="C2" t="s">
        <v>7</v>
      </c>
      <c r="D2" t="s">
        <v>373</v>
      </c>
      <c r="E2" t="s">
        <v>233</v>
      </c>
      <c r="F2" t="s">
        <v>374</v>
      </c>
      <c r="G2">
        <v>90.3</v>
      </c>
      <c r="H2">
        <v>90.3</v>
      </c>
      <c r="I2">
        <v>129</v>
      </c>
      <c r="J2">
        <v>0</v>
      </c>
      <c r="K2">
        <v>0</v>
      </c>
      <c r="L2">
        <v>63.21</v>
      </c>
      <c r="M2">
        <v>0</v>
      </c>
      <c r="N2">
        <v>1</v>
      </c>
      <c r="O2">
        <v>42121600</v>
      </c>
    </row>
    <row r="3" spans="1:16" x14ac:dyDescent="0.35">
      <c r="A3" t="s">
        <v>8</v>
      </c>
      <c r="B3" t="s">
        <v>375</v>
      </c>
      <c r="C3" t="s">
        <v>9</v>
      </c>
      <c r="D3" t="s">
        <v>373</v>
      </c>
      <c r="E3" t="s">
        <v>233</v>
      </c>
      <c r="F3" t="s">
        <v>374</v>
      </c>
      <c r="G3">
        <v>61.6</v>
      </c>
      <c r="H3">
        <v>61.6</v>
      </c>
      <c r="I3">
        <v>88</v>
      </c>
      <c r="J3">
        <v>0</v>
      </c>
      <c r="K3">
        <v>0</v>
      </c>
      <c r="L3">
        <v>43.12</v>
      </c>
      <c r="M3">
        <v>0</v>
      </c>
      <c r="N3">
        <v>1</v>
      </c>
      <c r="O3">
        <v>42121600</v>
      </c>
      <c r="P3" t="s">
        <v>376</v>
      </c>
    </row>
    <row r="4" spans="1:16" x14ac:dyDescent="0.35">
      <c r="A4" t="s">
        <v>10</v>
      </c>
      <c r="B4" t="s">
        <v>252</v>
      </c>
      <c r="C4" t="s">
        <v>11</v>
      </c>
      <c r="D4" t="s">
        <v>373</v>
      </c>
      <c r="E4" t="s">
        <v>233</v>
      </c>
      <c r="F4" t="s">
        <v>374</v>
      </c>
      <c r="G4">
        <v>88.2</v>
      </c>
      <c r="H4">
        <v>88.2</v>
      </c>
      <c r="I4">
        <v>126</v>
      </c>
      <c r="J4">
        <v>0</v>
      </c>
      <c r="K4">
        <v>0</v>
      </c>
      <c r="L4">
        <v>61.74</v>
      </c>
      <c r="M4">
        <v>0</v>
      </c>
      <c r="N4">
        <v>1</v>
      </c>
      <c r="O4">
        <v>42121600</v>
      </c>
      <c r="P4" t="s">
        <v>377</v>
      </c>
    </row>
    <row r="5" spans="1:16" x14ac:dyDescent="0.35">
      <c r="A5" t="s">
        <v>12</v>
      </c>
      <c r="B5" t="s">
        <v>253</v>
      </c>
      <c r="C5" t="s">
        <v>13</v>
      </c>
      <c r="D5" t="s">
        <v>373</v>
      </c>
      <c r="E5" t="s">
        <v>233</v>
      </c>
      <c r="F5" t="s">
        <v>374</v>
      </c>
      <c r="G5">
        <v>94.5</v>
      </c>
      <c r="H5">
        <v>94.5</v>
      </c>
      <c r="I5">
        <v>135</v>
      </c>
      <c r="J5">
        <v>0</v>
      </c>
      <c r="K5">
        <v>0</v>
      </c>
      <c r="L5">
        <v>66.150000000000006</v>
      </c>
      <c r="M5">
        <v>0</v>
      </c>
      <c r="N5">
        <v>1</v>
      </c>
      <c r="O5">
        <v>42121600</v>
      </c>
      <c r="P5" t="s">
        <v>378</v>
      </c>
    </row>
    <row r="6" spans="1:16" x14ac:dyDescent="0.35">
      <c r="A6" t="s">
        <v>14</v>
      </c>
      <c r="B6" t="s">
        <v>254</v>
      </c>
      <c r="C6" t="s">
        <v>15</v>
      </c>
      <c r="D6" t="s">
        <v>373</v>
      </c>
      <c r="E6" t="s">
        <v>233</v>
      </c>
      <c r="F6" t="s">
        <v>374</v>
      </c>
      <c r="G6">
        <v>185.5</v>
      </c>
      <c r="H6">
        <v>185.5</v>
      </c>
      <c r="I6">
        <v>265</v>
      </c>
      <c r="J6">
        <v>0</v>
      </c>
      <c r="K6">
        <v>0</v>
      </c>
      <c r="L6">
        <v>129.85</v>
      </c>
      <c r="M6">
        <v>0</v>
      </c>
      <c r="N6">
        <v>1</v>
      </c>
      <c r="O6">
        <v>42121600</v>
      </c>
    </row>
    <row r="7" spans="1:16" x14ac:dyDescent="0.35">
      <c r="A7" t="s">
        <v>16</v>
      </c>
      <c r="B7" t="s">
        <v>255</v>
      </c>
      <c r="C7" t="s">
        <v>17</v>
      </c>
      <c r="D7" t="s">
        <v>373</v>
      </c>
      <c r="E7" t="s">
        <v>233</v>
      </c>
      <c r="F7" t="s">
        <v>374</v>
      </c>
      <c r="G7">
        <v>339.5</v>
      </c>
      <c r="H7">
        <v>339.5</v>
      </c>
      <c r="I7">
        <v>485</v>
      </c>
      <c r="J7">
        <v>0</v>
      </c>
      <c r="K7">
        <v>0</v>
      </c>
      <c r="L7">
        <v>237.65</v>
      </c>
      <c r="M7">
        <v>0</v>
      </c>
      <c r="N7">
        <v>1</v>
      </c>
      <c r="O7">
        <v>42121600</v>
      </c>
      <c r="P7" t="s">
        <v>379</v>
      </c>
    </row>
    <row r="8" spans="1:16" x14ac:dyDescent="0.35">
      <c r="A8" t="s">
        <v>18</v>
      </c>
      <c r="B8" t="s">
        <v>256</v>
      </c>
      <c r="C8" t="s">
        <v>19</v>
      </c>
      <c r="D8" t="s">
        <v>373</v>
      </c>
      <c r="E8" t="s">
        <v>233</v>
      </c>
      <c r="F8" t="s">
        <v>374</v>
      </c>
      <c r="G8">
        <v>98.7</v>
      </c>
      <c r="H8">
        <v>98.7</v>
      </c>
      <c r="I8">
        <v>141</v>
      </c>
      <c r="J8">
        <v>0</v>
      </c>
      <c r="K8">
        <v>0</v>
      </c>
      <c r="L8">
        <v>69.09</v>
      </c>
      <c r="M8">
        <v>0</v>
      </c>
      <c r="N8">
        <v>1</v>
      </c>
      <c r="O8">
        <v>42121600</v>
      </c>
      <c r="P8" t="s">
        <v>380</v>
      </c>
    </row>
    <row r="9" spans="1:16" x14ac:dyDescent="0.35">
      <c r="A9" t="s">
        <v>20</v>
      </c>
      <c r="B9" t="s">
        <v>257</v>
      </c>
      <c r="C9" t="s">
        <v>21</v>
      </c>
      <c r="D9" t="s">
        <v>373</v>
      </c>
      <c r="E9" t="s">
        <v>233</v>
      </c>
      <c r="F9" t="s">
        <v>374</v>
      </c>
      <c r="G9">
        <v>133.69999999999999</v>
      </c>
      <c r="H9">
        <v>133.69999999999999</v>
      </c>
      <c r="I9">
        <v>191</v>
      </c>
      <c r="J9">
        <v>0</v>
      </c>
      <c r="K9">
        <v>0</v>
      </c>
      <c r="L9">
        <v>93.59</v>
      </c>
      <c r="M9">
        <v>0</v>
      </c>
      <c r="N9">
        <v>1</v>
      </c>
      <c r="O9">
        <v>42121600</v>
      </c>
      <c r="P9" t="s">
        <v>381</v>
      </c>
    </row>
    <row r="10" spans="1:16" x14ac:dyDescent="0.35">
      <c r="A10" t="s">
        <v>22</v>
      </c>
      <c r="B10" t="s">
        <v>258</v>
      </c>
      <c r="C10" t="s">
        <v>23</v>
      </c>
      <c r="D10" t="s">
        <v>373</v>
      </c>
      <c r="E10" t="s">
        <v>233</v>
      </c>
      <c r="F10" t="s">
        <v>374</v>
      </c>
      <c r="G10">
        <v>171.5</v>
      </c>
      <c r="H10">
        <v>171.5</v>
      </c>
      <c r="I10">
        <v>245</v>
      </c>
      <c r="J10">
        <v>0</v>
      </c>
      <c r="K10">
        <v>0</v>
      </c>
      <c r="L10">
        <v>120.05</v>
      </c>
      <c r="M10">
        <v>0</v>
      </c>
      <c r="N10">
        <v>1</v>
      </c>
      <c r="O10">
        <v>42121600</v>
      </c>
      <c r="P10" t="s">
        <v>382</v>
      </c>
    </row>
    <row r="11" spans="1:16" x14ac:dyDescent="0.35">
      <c r="A11" t="s">
        <v>24</v>
      </c>
      <c r="B11" t="s">
        <v>259</v>
      </c>
      <c r="C11" t="s">
        <v>25</v>
      </c>
      <c r="D11" t="s">
        <v>373</v>
      </c>
      <c r="E11" t="s">
        <v>233</v>
      </c>
      <c r="F11" t="s">
        <v>374</v>
      </c>
      <c r="G11">
        <v>114.1</v>
      </c>
      <c r="H11">
        <v>114.1</v>
      </c>
      <c r="I11">
        <v>163</v>
      </c>
      <c r="J11">
        <v>0</v>
      </c>
      <c r="K11">
        <v>0</v>
      </c>
      <c r="L11">
        <v>79.87</v>
      </c>
      <c r="M11">
        <v>0</v>
      </c>
      <c r="N11">
        <v>1</v>
      </c>
      <c r="O11">
        <v>42121600</v>
      </c>
      <c r="P11" t="s">
        <v>383</v>
      </c>
    </row>
    <row r="12" spans="1:16" x14ac:dyDescent="0.35">
      <c r="A12" t="s">
        <v>26</v>
      </c>
      <c r="B12" t="s">
        <v>260</v>
      </c>
      <c r="C12" t="s">
        <v>27</v>
      </c>
      <c r="D12" t="s">
        <v>373</v>
      </c>
      <c r="E12" t="s">
        <v>233</v>
      </c>
      <c r="F12" t="s">
        <v>374</v>
      </c>
      <c r="G12">
        <v>143.5</v>
      </c>
      <c r="H12">
        <v>143.5</v>
      </c>
      <c r="I12">
        <v>205</v>
      </c>
      <c r="J12">
        <v>0</v>
      </c>
      <c r="K12">
        <v>0</v>
      </c>
      <c r="L12">
        <v>100.45</v>
      </c>
      <c r="M12">
        <v>0</v>
      </c>
      <c r="N12">
        <v>1</v>
      </c>
      <c r="O12">
        <v>42121600</v>
      </c>
      <c r="P12" t="s">
        <v>384</v>
      </c>
    </row>
    <row r="13" spans="1:16" x14ac:dyDescent="0.35">
      <c r="A13" t="s">
        <v>28</v>
      </c>
      <c r="B13" t="s">
        <v>261</v>
      </c>
      <c r="C13" t="s">
        <v>29</v>
      </c>
      <c r="D13" t="s">
        <v>373</v>
      </c>
      <c r="E13" t="s">
        <v>233</v>
      </c>
      <c r="F13" t="s">
        <v>374</v>
      </c>
      <c r="G13">
        <v>178.5</v>
      </c>
      <c r="H13">
        <v>178.5</v>
      </c>
      <c r="I13">
        <v>255</v>
      </c>
      <c r="J13">
        <v>0</v>
      </c>
      <c r="K13">
        <v>0</v>
      </c>
      <c r="L13">
        <v>124.95</v>
      </c>
      <c r="M13">
        <v>0</v>
      </c>
      <c r="N13">
        <v>1</v>
      </c>
      <c r="O13">
        <v>42121600</v>
      </c>
      <c r="P13" t="s">
        <v>385</v>
      </c>
    </row>
    <row r="14" spans="1:16" x14ac:dyDescent="0.35">
      <c r="A14" t="s">
        <v>30</v>
      </c>
      <c r="B14" t="s">
        <v>262</v>
      </c>
      <c r="C14" t="s">
        <v>31</v>
      </c>
      <c r="D14" t="s">
        <v>373</v>
      </c>
      <c r="E14" t="s">
        <v>233</v>
      </c>
      <c r="F14" t="s">
        <v>374</v>
      </c>
      <c r="G14">
        <v>88.9</v>
      </c>
      <c r="H14">
        <v>88.9</v>
      </c>
      <c r="I14">
        <v>127</v>
      </c>
      <c r="J14">
        <v>0</v>
      </c>
      <c r="K14">
        <v>0</v>
      </c>
      <c r="L14">
        <v>62.23</v>
      </c>
      <c r="M14">
        <v>0</v>
      </c>
      <c r="N14">
        <v>1</v>
      </c>
      <c r="O14">
        <v>42121600</v>
      </c>
      <c r="P14" t="s">
        <v>386</v>
      </c>
    </row>
    <row r="15" spans="1:16" x14ac:dyDescent="0.35">
      <c r="A15" t="s">
        <v>32</v>
      </c>
      <c r="B15" t="s">
        <v>263</v>
      </c>
      <c r="C15" t="s">
        <v>33</v>
      </c>
      <c r="D15" t="s">
        <v>373</v>
      </c>
      <c r="E15" t="s">
        <v>233</v>
      </c>
      <c r="F15" t="s">
        <v>374</v>
      </c>
      <c r="G15">
        <v>113.4</v>
      </c>
      <c r="H15">
        <v>113.4</v>
      </c>
      <c r="I15">
        <v>162</v>
      </c>
      <c r="J15">
        <v>0</v>
      </c>
      <c r="K15">
        <v>0</v>
      </c>
      <c r="L15">
        <v>79.38</v>
      </c>
      <c r="M15">
        <v>0</v>
      </c>
      <c r="N15">
        <v>1</v>
      </c>
      <c r="O15">
        <v>42121600</v>
      </c>
      <c r="P15" t="s">
        <v>387</v>
      </c>
    </row>
    <row r="16" spans="1:16" x14ac:dyDescent="0.35">
      <c r="A16" t="s">
        <v>34</v>
      </c>
      <c r="B16" t="s">
        <v>264</v>
      </c>
      <c r="C16" t="s">
        <v>35</v>
      </c>
      <c r="D16" t="s">
        <v>373</v>
      </c>
      <c r="E16" t="s">
        <v>233</v>
      </c>
      <c r="F16" t="s">
        <v>374</v>
      </c>
      <c r="G16">
        <v>91</v>
      </c>
      <c r="H16">
        <v>91</v>
      </c>
      <c r="I16">
        <v>130</v>
      </c>
      <c r="J16">
        <v>0</v>
      </c>
      <c r="K16">
        <v>0</v>
      </c>
      <c r="L16">
        <v>63.7</v>
      </c>
      <c r="M16">
        <v>0</v>
      </c>
      <c r="N16">
        <v>1</v>
      </c>
      <c r="O16">
        <v>42121600</v>
      </c>
      <c r="P16" t="s">
        <v>388</v>
      </c>
    </row>
    <row r="17" spans="1:16" x14ac:dyDescent="0.35">
      <c r="A17" t="s">
        <v>36</v>
      </c>
      <c r="B17" t="s">
        <v>265</v>
      </c>
      <c r="C17" t="s">
        <v>37</v>
      </c>
      <c r="D17" t="s">
        <v>373</v>
      </c>
      <c r="E17" t="s">
        <v>233</v>
      </c>
      <c r="F17" t="s">
        <v>374</v>
      </c>
      <c r="G17">
        <v>117.6</v>
      </c>
      <c r="H17">
        <v>117.6</v>
      </c>
      <c r="I17">
        <v>168</v>
      </c>
      <c r="J17">
        <v>0</v>
      </c>
      <c r="K17">
        <v>0</v>
      </c>
      <c r="L17">
        <v>82.32</v>
      </c>
      <c r="M17">
        <v>0</v>
      </c>
      <c r="N17">
        <v>1</v>
      </c>
      <c r="O17">
        <v>42121600</v>
      </c>
      <c r="P17" t="s">
        <v>389</v>
      </c>
    </row>
    <row r="18" spans="1:16" x14ac:dyDescent="0.35">
      <c r="A18" t="s">
        <v>38</v>
      </c>
      <c r="B18" t="s">
        <v>390</v>
      </c>
      <c r="C18" t="s">
        <v>39</v>
      </c>
      <c r="D18" t="s">
        <v>373</v>
      </c>
      <c r="E18" t="s">
        <v>233</v>
      </c>
      <c r="F18" t="s">
        <v>374</v>
      </c>
      <c r="G18">
        <v>97.3</v>
      </c>
      <c r="H18">
        <v>97.3</v>
      </c>
      <c r="I18">
        <v>139</v>
      </c>
      <c r="J18">
        <v>0</v>
      </c>
      <c r="K18">
        <v>0</v>
      </c>
      <c r="L18">
        <v>68.11</v>
      </c>
      <c r="M18">
        <v>0</v>
      </c>
      <c r="N18">
        <v>1</v>
      </c>
      <c r="O18">
        <v>42121600</v>
      </c>
      <c r="P18" t="s">
        <v>391</v>
      </c>
    </row>
    <row r="19" spans="1:16" x14ac:dyDescent="0.35">
      <c r="A19" t="s">
        <v>40</v>
      </c>
      <c r="B19" t="s">
        <v>392</v>
      </c>
      <c r="C19" t="s">
        <v>41</v>
      </c>
      <c r="D19" t="s">
        <v>373</v>
      </c>
      <c r="E19" t="s">
        <v>233</v>
      </c>
      <c r="F19" t="s">
        <v>374</v>
      </c>
      <c r="G19">
        <v>126</v>
      </c>
      <c r="H19">
        <v>126</v>
      </c>
      <c r="I19">
        <v>180</v>
      </c>
      <c r="J19">
        <v>0</v>
      </c>
      <c r="K19">
        <v>0</v>
      </c>
      <c r="L19">
        <v>88.2</v>
      </c>
      <c r="M19">
        <v>0</v>
      </c>
      <c r="N19">
        <v>1</v>
      </c>
      <c r="O19">
        <v>42121600</v>
      </c>
      <c r="P19" t="s">
        <v>393</v>
      </c>
    </row>
    <row r="20" spans="1:16" x14ac:dyDescent="0.35">
      <c r="A20" t="s">
        <v>42</v>
      </c>
      <c r="B20" t="s">
        <v>394</v>
      </c>
      <c r="C20" t="s">
        <v>43</v>
      </c>
      <c r="D20" t="s">
        <v>373</v>
      </c>
      <c r="E20" t="s">
        <v>233</v>
      </c>
      <c r="F20" t="s">
        <v>374</v>
      </c>
      <c r="G20">
        <v>91</v>
      </c>
      <c r="H20">
        <v>91</v>
      </c>
      <c r="I20">
        <v>130</v>
      </c>
      <c r="J20">
        <v>0</v>
      </c>
      <c r="K20">
        <v>0</v>
      </c>
      <c r="L20">
        <v>63.7</v>
      </c>
      <c r="M20">
        <v>0</v>
      </c>
      <c r="N20">
        <v>1</v>
      </c>
      <c r="O20">
        <v>42121600</v>
      </c>
      <c r="P20" t="s">
        <v>395</v>
      </c>
    </row>
    <row r="21" spans="1:16" x14ac:dyDescent="0.35">
      <c r="A21" t="s">
        <v>44</v>
      </c>
      <c r="B21" t="s">
        <v>396</v>
      </c>
      <c r="C21" t="s">
        <v>45</v>
      </c>
      <c r="D21" t="s">
        <v>373</v>
      </c>
      <c r="E21" t="s">
        <v>233</v>
      </c>
      <c r="F21" t="s">
        <v>374</v>
      </c>
      <c r="G21">
        <v>129.5</v>
      </c>
      <c r="H21">
        <v>129.5</v>
      </c>
      <c r="I21">
        <v>185</v>
      </c>
      <c r="J21">
        <v>0</v>
      </c>
      <c r="K21">
        <v>0</v>
      </c>
      <c r="L21">
        <v>90.65</v>
      </c>
      <c r="M21">
        <v>0</v>
      </c>
      <c r="N21">
        <v>1</v>
      </c>
      <c r="O21">
        <v>42121600</v>
      </c>
      <c r="P21" t="s">
        <v>397</v>
      </c>
    </row>
    <row r="22" spans="1:16" x14ac:dyDescent="0.35">
      <c r="A22" t="s">
        <v>46</v>
      </c>
      <c r="B22" t="s">
        <v>271</v>
      </c>
      <c r="C22" t="s">
        <v>47</v>
      </c>
      <c r="D22" t="s">
        <v>373</v>
      </c>
      <c r="E22" t="s">
        <v>233</v>
      </c>
      <c r="F22" t="s">
        <v>374</v>
      </c>
      <c r="G22">
        <v>147.69999999999999</v>
      </c>
      <c r="H22">
        <v>147.69999999999999</v>
      </c>
      <c r="I22">
        <v>211</v>
      </c>
      <c r="J22">
        <v>0</v>
      </c>
      <c r="K22">
        <v>0</v>
      </c>
      <c r="L22">
        <v>103.39</v>
      </c>
      <c r="M22">
        <v>0</v>
      </c>
      <c r="N22">
        <v>1</v>
      </c>
      <c r="O22">
        <v>42121600</v>
      </c>
      <c r="P22" t="s">
        <v>398</v>
      </c>
    </row>
    <row r="23" spans="1:16" x14ac:dyDescent="0.35">
      <c r="A23" t="s">
        <v>48</v>
      </c>
      <c r="B23" t="s">
        <v>270</v>
      </c>
      <c r="C23" t="s">
        <v>49</v>
      </c>
      <c r="D23" t="s">
        <v>373</v>
      </c>
      <c r="E23" t="s">
        <v>233</v>
      </c>
      <c r="F23" t="s">
        <v>374</v>
      </c>
      <c r="G23">
        <v>84</v>
      </c>
      <c r="H23">
        <v>84</v>
      </c>
      <c r="I23">
        <v>120</v>
      </c>
      <c r="J23">
        <v>0</v>
      </c>
      <c r="K23">
        <v>0</v>
      </c>
      <c r="L23">
        <v>58.8</v>
      </c>
      <c r="M23">
        <v>0</v>
      </c>
      <c r="N23">
        <v>1</v>
      </c>
      <c r="O23">
        <v>42121600</v>
      </c>
      <c r="P23" t="s">
        <v>399</v>
      </c>
    </row>
    <row r="24" spans="1:16" x14ac:dyDescent="0.35">
      <c r="A24" t="s">
        <v>226</v>
      </c>
      <c r="C24" t="s">
        <v>227</v>
      </c>
      <c r="D24" t="s">
        <v>373</v>
      </c>
      <c r="E24" t="s">
        <v>233</v>
      </c>
      <c r="F24" t="s">
        <v>374</v>
      </c>
      <c r="G24">
        <v>189</v>
      </c>
      <c r="H24">
        <v>189</v>
      </c>
      <c r="I24">
        <v>270</v>
      </c>
      <c r="J24">
        <v>0</v>
      </c>
      <c r="K24">
        <v>0</v>
      </c>
      <c r="L24">
        <v>132.30000000000001</v>
      </c>
      <c r="M24">
        <v>0</v>
      </c>
      <c r="N24">
        <v>1</v>
      </c>
      <c r="O24">
        <v>42121601</v>
      </c>
      <c r="P24" t="s">
        <v>400</v>
      </c>
    </row>
    <row r="25" spans="1:16" x14ac:dyDescent="0.35">
      <c r="A25" t="s">
        <v>228</v>
      </c>
      <c r="C25" t="s">
        <v>229</v>
      </c>
      <c r="D25" t="s">
        <v>373</v>
      </c>
      <c r="E25" t="s">
        <v>233</v>
      </c>
      <c r="F25" t="s">
        <v>374</v>
      </c>
      <c r="G25">
        <v>231</v>
      </c>
      <c r="H25">
        <v>231</v>
      </c>
      <c r="I25">
        <v>330</v>
      </c>
      <c r="J25">
        <v>0</v>
      </c>
      <c r="K25">
        <v>0</v>
      </c>
      <c r="L25">
        <v>161.69999999999999</v>
      </c>
      <c r="M25">
        <v>0</v>
      </c>
      <c r="N25">
        <v>1</v>
      </c>
      <c r="O25">
        <v>42121601</v>
      </c>
      <c r="P25" t="s">
        <v>401</v>
      </c>
    </row>
    <row r="26" spans="1:16" x14ac:dyDescent="0.35">
      <c r="A26" t="s">
        <v>224</v>
      </c>
      <c r="C26" t="s">
        <v>225</v>
      </c>
      <c r="D26" t="s">
        <v>373</v>
      </c>
      <c r="E26" t="s">
        <v>233</v>
      </c>
      <c r="F26" t="s">
        <v>374</v>
      </c>
      <c r="G26">
        <v>273</v>
      </c>
      <c r="H26">
        <v>273</v>
      </c>
      <c r="I26">
        <v>390</v>
      </c>
      <c r="J26">
        <v>0</v>
      </c>
      <c r="K26">
        <v>0</v>
      </c>
      <c r="L26">
        <v>191.1</v>
      </c>
      <c r="M26">
        <v>0</v>
      </c>
      <c r="N26">
        <v>1</v>
      </c>
      <c r="O26">
        <v>42121601</v>
      </c>
      <c r="P26" t="s">
        <v>402</v>
      </c>
    </row>
    <row r="27" spans="1:16" x14ac:dyDescent="0.35">
      <c r="A27" t="s">
        <v>50</v>
      </c>
      <c r="B27" t="s">
        <v>403</v>
      </c>
      <c r="C27" t="s">
        <v>51</v>
      </c>
      <c r="D27" t="s">
        <v>373</v>
      </c>
      <c r="E27" t="s">
        <v>233</v>
      </c>
      <c r="F27" t="s">
        <v>374</v>
      </c>
      <c r="G27">
        <v>616</v>
      </c>
      <c r="H27">
        <v>616</v>
      </c>
      <c r="I27">
        <v>180</v>
      </c>
      <c r="J27">
        <v>0</v>
      </c>
      <c r="K27">
        <v>0</v>
      </c>
      <c r="L27">
        <v>431.2</v>
      </c>
      <c r="M27">
        <v>0</v>
      </c>
      <c r="N27">
        <v>1</v>
      </c>
      <c r="O27">
        <v>42121600</v>
      </c>
    </row>
    <row r="28" spans="1:16" x14ac:dyDescent="0.35">
      <c r="A28" t="s">
        <v>52</v>
      </c>
      <c r="B28" t="s">
        <v>404</v>
      </c>
      <c r="C28" t="s">
        <v>53</v>
      </c>
      <c r="D28" t="s">
        <v>373</v>
      </c>
      <c r="E28" t="s">
        <v>233</v>
      </c>
      <c r="F28" t="s">
        <v>374</v>
      </c>
      <c r="G28">
        <v>213.5</v>
      </c>
      <c r="H28">
        <v>213.5</v>
      </c>
      <c r="I28">
        <v>210</v>
      </c>
      <c r="J28">
        <v>0</v>
      </c>
      <c r="K28">
        <v>0</v>
      </c>
      <c r="L28">
        <v>149.44999999999999</v>
      </c>
      <c r="M28">
        <v>0</v>
      </c>
      <c r="N28">
        <v>1</v>
      </c>
      <c r="O28">
        <v>42121600</v>
      </c>
    </row>
    <row r="29" spans="1:16" x14ac:dyDescent="0.35">
      <c r="A29" t="s">
        <v>54</v>
      </c>
      <c r="B29" t="s">
        <v>405</v>
      </c>
      <c r="C29" t="s">
        <v>55</v>
      </c>
      <c r="D29" t="s">
        <v>373</v>
      </c>
      <c r="E29" t="s">
        <v>233</v>
      </c>
      <c r="F29" t="s">
        <v>374</v>
      </c>
      <c r="G29">
        <v>385</v>
      </c>
      <c r="H29">
        <v>385</v>
      </c>
      <c r="I29">
        <v>240</v>
      </c>
      <c r="J29">
        <v>0</v>
      </c>
      <c r="K29">
        <v>0</v>
      </c>
      <c r="L29">
        <v>269.5</v>
      </c>
      <c r="M29">
        <v>0</v>
      </c>
      <c r="N29">
        <v>1</v>
      </c>
      <c r="O29">
        <v>42121600</v>
      </c>
    </row>
    <row r="30" spans="1:16" x14ac:dyDescent="0.35">
      <c r="A30" t="s">
        <v>56</v>
      </c>
      <c r="B30" t="s">
        <v>276</v>
      </c>
      <c r="C30" t="s">
        <v>57</v>
      </c>
      <c r="D30" t="s">
        <v>373</v>
      </c>
      <c r="E30" t="s">
        <v>233</v>
      </c>
      <c r="F30" t="s">
        <v>374</v>
      </c>
      <c r="G30">
        <v>72.099999999999994</v>
      </c>
      <c r="H30">
        <v>72.099999999999994</v>
      </c>
      <c r="I30">
        <v>103</v>
      </c>
      <c r="J30">
        <v>0</v>
      </c>
      <c r="K30">
        <v>0</v>
      </c>
      <c r="L30">
        <v>50.47</v>
      </c>
      <c r="M30">
        <v>0</v>
      </c>
      <c r="N30">
        <v>1</v>
      </c>
      <c r="O30">
        <v>42121600</v>
      </c>
    </row>
    <row r="31" spans="1:16" x14ac:dyDescent="0.35">
      <c r="A31" t="s">
        <v>58</v>
      </c>
      <c r="B31" t="s">
        <v>275</v>
      </c>
      <c r="C31" t="s">
        <v>59</v>
      </c>
      <c r="D31" t="s">
        <v>373</v>
      </c>
      <c r="E31" t="s">
        <v>233</v>
      </c>
      <c r="F31" t="s">
        <v>374</v>
      </c>
      <c r="G31">
        <v>42.7</v>
      </c>
      <c r="H31">
        <v>42.7</v>
      </c>
      <c r="I31">
        <v>61</v>
      </c>
      <c r="J31">
        <v>0</v>
      </c>
      <c r="K31">
        <v>0</v>
      </c>
      <c r="L31">
        <v>29.89</v>
      </c>
      <c r="M31">
        <v>0</v>
      </c>
      <c r="N31">
        <v>1</v>
      </c>
      <c r="O31">
        <v>42121600</v>
      </c>
      <c r="P31" t="s">
        <v>406</v>
      </c>
    </row>
    <row r="32" spans="1:16" x14ac:dyDescent="0.35">
      <c r="A32" t="s">
        <v>4</v>
      </c>
      <c r="B32" t="s">
        <v>407</v>
      </c>
      <c r="C32" t="s">
        <v>5</v>
      </c>
      <c r="D32" t="s">
        <v>373</v>
      </c>
      <c r="E32" t="s">
        <v>233</v>
      </c>
      <c r="F32" t="s">
        <v>374</v>
      </c>
      <c r="G32">
        <v>71.400000000000006</v>
      </c>
      <c r="H32">
        <v>71.400000000000006</v>
      </c>
      <c r="I32">
        <v>102</v>
      </c>
      <c r="J32">
        <v>0</v>
      </c>
      <c r="K32">
        <v>0</v>
      </c>
      <c r="L32">
        <v>49.98</v>
      </c>
      <c r="M32">
        <v>0</v>
      </c>
      <c r="N32">
        <v>1</v>
      </c>
      <c r="O32">
        <v>42121600</v>
      </c>
      <c r="P32" t="s">
        <v>408</v>
      </c>
    </row>
    <row r="33" spans="1:16" x14ac:dyDescent="0.35">
      <c r="A33" t="s">
        <v>0</v>
      </c>
      <c r="B33" t="s">
        <v>409</v>
      </c>
      <c r="C33" t="s">
        <v>1</v>
      </c>
      <c r="D33" t="s">
        <v>373</v>
      </c>
      <c r="E33" t="s">
        <v>233</v>
      </c>
      <c r="F33" t="s">
        <v>374</v>
      </c>
      <c r="G33">
        <v>89.6</v>
      </c>
      <c r="H33">
        <v>89.6</v>
      </c>
      <c r="I33">
        <v>128</v>
      </c>
      <c r="J33">
        <v>0</v>
      </c>
      <c r="K33">
        <v>0</v>
      </c>
      <c r="L33">
        <v>62.72</v>
      </c>
      <c r="M33">
        <v>0</v>
      </c>
      <c r="N33">
        <v>1</v>
      </c>
      <c r="O33">
        <v>42121600</v>
      </c>
      <c r="P33" t="s">
        <v>410</v>
      </c>
    </row>
    <row r="34" spans="1:16" x14ac:dyDescent="0.35">
      <c r="A34" t="s">
        <v>2</v>
      </c>
      <c r="B34" t="s">
        <v>411</v>
      </c>
      <c r="C34" t="s">
        <v>3</v>
      </c>
      <c r="D34" t="s">
        <v>373</v>
      </c>
      <c r="E34" t="s">
        <v>233</v>
      </c>
      <c r="F34" t="s">
        <v>374</v>
      </c>
      <c r="G34">
        <v>119</v>
      </c>
      <c r="H34">
        <v>119</v>
      </c>
      <c r="I34">
        <v>170</v>
      </c>
      <c r="J34">
        <v>0</v>
      </c>
      <c r="K34">
        <v>0</v>
      </c>
      <c r="L34">
        <v>83.3</v>
      </c>
      <c r="M34">
        <v>0</v>
      </c>
      <c r="N34">
        <v>1</v>
      </c>
      <c r="O34">
        <v>42121600</v>
      </c>
      <c r="P34" t="s">
        <v>412</v>
      </c>
    </row>
    <row r="35" spans="1:16" x14ac:dyDescent="0.35">
      <c r="A35" t="s">
        <v>60</v>
      </c>
      <c r="B35" t="s">
        <v>280</v>
      </c>
      <c r="C35" t="s">
        <v>61</v>
      </c>
      <c r="D35" t="s">
        <v>373</v>
      </c>
      <c r="E35" t="s">
        <v>233</v>
      </c>
      <c r="F35" t="s">
        <v>374</v>
      </c>
      <c r="G35">
        <v>56</v>
      </c>
      <c r="H35">
        <v>56</v>
      </c>
      <c r="I35">
        <v>80</v>
      </c>
      <c r="J35">
        <v>0</v>
      </c>
      <c r="K35">
        <v>0</v>
      </c>
      <c r="L35">
        <v>39.200000000000003</v>
      </c>
      <c r="M35">
        <v>0</v>
      </c>
      <c r="N35">
        <v>1</v>
      </c>
      <c r="O35">
        <v>42121600</v>
      </c>
      <c r="P35" t="s">
        <v>413</v>
      </c>
    </row>
    <row r="36" spans="1:16" x14ac:dyDescent="0.35">
      <c r="A36" t="s">
        <v>62</v>
      </c>
      <c r="B36" t="s">
        <v>282</v>
      </c>
      <c r="C36" t="s">
        <v>63</v>
      </c>
      <c r="D36" t="s">
        <v>373</v>
      </c>
      <c r="E36" t="s">
        <v>233</v>
      </c>
      <c r="F36" t="s">
        <v>374</v>
      </c>
      <c r="G36">
        <v>91</v>
      </c>
      <c r="H36">
        <v>91</v>
      </c>
      <c r="I36">
        <v>130</v>
      </c>
      <c r="J36">
        <v>0</v>
      </c>
      <c r="K36">
        <v>0</v>
      </c>
      <c r="L36">
        <v>63.7</v>
      </c>
      <c r="M36">
        <v>0</v>
      </c>
      <c r="N36">
        <v>1</v>
      </c>
      <c r="O36">
        <v>42121600</v>
      </c>
      <c r="P36" t="s">
        <v>414</v>
      </c>
    </row>
    <row r="37" spans="1:16" x14ac:dyDescent="0.35">
      <c r="A37" t="s">
        <v>64</v>
      </c>
      <c r="B37" t="s">
        <v>281</v>
      </c>
      <c r="C37" t="s">
        <v>65</v>
      </c>
      <c r="D37" t="s">
        <v>373</v>
      </c>
      <c r="E37" t="s">
        <v>233</v>
      </c>
      <c r="F37" t="s">
        <v>374</v>
      </c>
      <c r="G37">
        <v>65.8</v>
      </c>
      <c r="H37">
        <v>65.8</v>
      </c>
      <c r="I37">
        <v>94</v>
      </c>
      <c r="J37">
        <v>0</v>
      </c>
      <c r="K37">
        <v>0</v>
      </c>
      <c r="L37">
        <v>46.06</v>
      </c>
      <c r="M37">
        <v>0</v>
      </c>
      <c r="N37">
        <v>1</v>
      </c>
      <c r="O37">
        <v>42121600</v>
      </c>
    </row>
    <row r="38" spans="1:16" x14ac:dyDescent="0.35">
      <c r="A38" t="s">
        <v>66</v>
      </c>
      <c r="B38" t="s">
        <v>415</v>
      </c>
      <c r="C38" t="s">
        <v>67</v>
      </c>
      <c r="D38" t="s">
        <v>373</v>
      </c>
      <c r="E38" t="s">
        <v>233</v>
      </c>
      <c r="F38" t="s">
        <v>374</v>
      </c>
      <c r="G38">
        <v>111.3</v>
      </c>
      <c r="H38">
        <v>111.3</v>
      </c>
      <c r="I38">
        <v>178.08</v>
      </c>
      <c r="J38">
        <v>0</v>
      </c>
      <c r="K38">
        <v>0</v>
      </c>
      <c r="L38">
        <v>77.91</v>
      </c>
      <c r="M38">
        <v>0</v>
      </c>
      <c r="N38">
        <v>1</v>
      </c>
      <c r="O38">
        <v>42121600</v>
      </c>
    </row>
    <row r="39" spans="1:16" x14ac:dyDescent="0.35">
      <c r="A39" t="s">
        <v>68</v>
      </c>
      <c r="B39" t="s">
        <v>416</v>
      </c>
      <c r="C39" t="s">
        <v>69</v>
      </c>
      <c r="D39" t="s">
        <v>373</v>
      </c>
      <c r="E39" t="s">
        <v>233</v>
      </c>
      <c r="F39" t="s">
        <v>374</v>
      </c>
      <c r="G39">
        <v>74.2</v>
      </c>
      <c r="H39">
        <v>74.2</v>
      </c>
      <c r="I39">
        <v>118.72</v>
      </c>
      <c r="J39">
        <v>0</v>
      </c>
      <c r="K39">
        <v>0</v>
      </c>
      <c r="L39">
        <v>51.94</v>
      </c>
      <c r="M39">
        <v>0</v>
      </c>
      <c r="N39">
        <v>1</v>
      </c>
      <c r="O39">
        <v>42121600</v>
      </c>
    </row>
    <row r="40" spans="1:16" x14ac:dyDescent="0.35">
      <c r="A40" t="s">
        <v>70</v>
      </c>
      <c r="B40" t="s">
        <v>417</v>
      </c>
      <c r="C40" t="s">
        <v>71</v>
      </c>
      <c r="D40" t="s">
        <v>373</v>
      </c>
      <c r="E40" t="s">
        <v>233</v>
      </c>
      <c r="F40" t="s">
        <v>374</v>
      </c>
      <c r="G40">
        <v>46.2</v>
      </c>
      <c r="H40">
        <v>46.2</v>
      </c>
      <c r="I40">
        <v>73.92</v>
      </c>
      <c r="J40">
        <v>0</v>
      </c>
      <c r="K40">
        <v>0</v>
      </c>
      <c r="L40">
        <v>32.340000000000003</v>
      </c>
      <c r="M40">
        <v>0</v>
      </c>
      <c r="N40">
        <v>1</v>
      </c>
      <c r="O40">
        <v>42121600</v>
      </c>
    </row>
    <row r="41" spans="1:16" x14ac:dyDescent="0.35">
      <c r="A41" t="s">
        <v>72</v>
      </c>
      <c r="B41" t="s">
        <v>283</v>
      </c>
      <c r="C41" t="s">
        <v>73</v>
      </c>
      <c r="D41" t="s">
        <v>373</v>
      </c>
      <c r="E41" t="s">
        <v>233</v>
      </c>
      <c r="F41" t="s">
        <v>374</v>
      </c>
      <c r="G41">
        <v>49</v>
      </c>
      <c r="H41">
        <v>49</v>
      </c>
      <c r="I41">
        <v>70</v>
      </c>
      <c r="J41">
        <v>0</v>
      </c>
      <c r="K41">
        <v>0</v>
      </c>
      <c r="L41">
        <v>34.299999999999997</v>
      </c>
      <c r="M41">
        <v>0</v>
      </c>
      <c r="N41">
        <v>1</v>
      </c>
      <c r="O41">
        <v>42121600</v>
      </c>
      <c r="P41" t="s">
        <v>418</v>
      </c>
    </row>
    <row r="42" spans="1:16" x14ac:dyDescent="0.35">
      <c r="A42" t="s">
        <v>76</v>
      </c>
      <c r="B42" t="s">
        <v>285</v>
      </c>
      <c r="C42" t="s">
        <v>77</v>
      </c>
      <c r="D42" t="s">
        <v>373</v>
      </c>
      <c r="E42" t="s">
        <v>233</v>
      </c>
      <c r="F42" t="s">
        <v>374</v>
      </c>
      <c r="G42">
        <v>210</v>
      </c>
      <c r="H42">
        <v>210</v>
      </c>
      <c r="I42">
        <v>300</v>
      </c>
      <c r="J42">
        <v>0</v>
      </c>
      <c r="K42">
        <v>0</v>
      </c>
      <c r="L42">
        <v>147</v>
      </c>
      <c r="M42">
        <v>0</v>
      </c>
      <c r="N42">
        <v>1</v>
      </c>
      <c r="O42">
        <v>42121600</v>
      </c>
      <c r="P42" t="s">
        <v>419</v>
      </c>
    </row>
    <row r="43" spans="1:16" x14ac:dyDescent="0.35">
      <c r="A43" t="s">
        <v>74</v>
      </c>
      <c r="B43" t="s">
        <v>284</v>
      </c>
      <c r="C43" t="s">
        <v>75</v>
      </c>
      <c r="D43" t="s">
        <v>373</v>
      </c>
      <c r="E43" t="s">
        <v>233</v>
      </c>
      <c r="F43" t="s">
        <v>374</v>
      </c>
      <c r="G43">
        <v>117.6</v>
      </c>
      <c r="H43">
        <v>117.6</v>
      </c>
      <c r="I43">
        <v>168</v>
      </c>
      <c r="J43">
        <v>0</v>
      </c>
      <c r="K43">
        <v>0</v>
      </c>
      <c r="L43">
        <v>82.32</v>
      </c>
      <c r="M43">
        <v>0</v>
      </c>
      <c r="N43">
        <v>1</v>
      </c>
      <c r="O43">
        <v>42121600</v>
      </c>
      <c r="P43" t="s">
        <v>420</v>
      </c>
    </row>
    <row r="44" spans="1:16" x14ac:dyDescent="0.35">
      <c r="A44" t="s">
        <v>80</v>
      </c>
      <c r="B44" t="s">
        <v>287</v>
      </c>
      <c r="C44" t="s">
        <v>81</v>
      </c>
      <c r="D44" t="s">
        <v>373</v>
      </c>
      <c r="E44" t="s">
        <v>233</v>
      </c>
      <c r="F44" t="s">
        <v>374</v>
      </c>
      <c r="G44">
        <v>94.5</v>
      </c>
      <c r="H44">
        <v>94.5</v>
      </c>
      <c r="I44">
        <v>135</v>
      </c>
      <c r="J44">
        <v>0</v>
      </c>
      <c r="K44">
        <v>0</v>
      </c>
      <c r="L44">
        <v>66.150000000000006</v>
      </c>
      <c r="M44">
        <v>0</v>
      </c>
      <c r="N44">
        <v>1</v>
      </c>
      <c r="O44">
        <v>42121600</v>
      </c>
      <c r="P44" t="s">
        <v>421</v>
      </c>
    </row>
    <row r="45" spans="1:16" x14ac:dyDescent="0.35">
      <c r="A45" t="s">
        <v>86</v>
      </c>
      <c r="B45" t="s">
        <v>290</v>
      </c>
      <c r="C45" t="s">
        <v>87</v>
      </c>
      <c r="D45" t="s">
        <v>373</v>
      </c>
      <c r="E45" t="s">
        <v>233</v>
      </c>
      <c r="F45" t="s">
        <v>374</v>
      </c>
      <c r="G45">
        <v>597.79999999999995</v>
      </c>
      <c r="H45">
        <v>597.79999999999995</v>
      </c>
      <c r="I45">
        <v>854</v>
      </c>
      <c r="J45">
        <v>0</v>
      </c>
      <c r="K45">
        <v>0</v>
      </c>
      <c r="L45">
        <v>418.46</v>
      </c>
      <c r="M45">
        <v>0</v>
      </c>
      <c r="N45">
        <v>1</v>
      </c>
      <c r="O45">
        <v>42121600</v>
      </c>
    </row>
    <row r="46" spans="1:16" x14ac:dyDescent="0.35">
      <c r="A46" t="s">
        <v>82</v>
      </c>
      <c r="B46" t="s">
        <v>288</v>
      </c>
      <c r="C46" t="s">
        <v>83</v>
      </c>
      <c r="D46" t="s">
        <v>373</v>
      </c>
      <c r="E46" t="s">
        <v>233</v>
      </c>
      <c r="F46" t="s">
        <v>374</v>
      </c>
      <c r="G46">
        <v>161</v>
      </c>
      <c r="H46">
        <v>161</v>
      </c>
      <c r="I46">
        <v>230</v>
      </c>
      <c r="J46">
        <v>0</v>
      </c>
      <c r="K46">
        <v>0</v>
      </c>
      <c r="L46">
        <v>112.7</v>
      </c>
      <c r="M46">
        <v>0</v>
      </c>
      <c r="N46">
        <v>1</v>
      </c>
      <c r="O46">
        <v>42121600</v>
      </c>
      <c r="P46" t="s">
        <v>422</v>
      </c>
    </row>
    <row r="47" spans="1:16" x14ac:dyDescent="0.35">
      <c r="A47" t="s">
        <v>88</v>
      </c>
      <c r="B47" t="s">
        <v>291</v>
      </c>
      <c r="C47" t="s">
        <v>89</v>
      </c>
      <c r="D47" t="s">
        <v>373</v>
      </c>
      <c r="E47" t="s">
        <v>233</v>
      </c>
      <c r="F47" t="s">
        <v>374</v>
      </c>
      <c r="G47">
        <v>1023.4</v>
      </c>
      <c r="H47">
        <v>1023.4</v>
      </c>
      <c r="I47">
        <v>1462</v>
      </c>
      <c r="J47">
        <v>0</v>
      </c>
      <c r="K47">
        <v>0</v>
      </c>
      <c r="L47">
        <v>716.38</v>
      </c>
      <c r="M47">
        <v>0</v>
      </c>
      <c r="N47">
        <v>1</v>
      </c>
      <c r="O47">
        <v>42121600</v>
      </c>
    </row>
    <row r="48" spans="1:16" x14ac:dyDescent="0.35">
      <c r="A48" t="s">
        <v>78</v>
      </c>
      <c r="B48" t="s">
        <v>286</v>
      </c>
      <c r="C48" t="s">
        <v>79</v>
      </c>
      <c r="D48" t="s">
        <v>373</v>
      </c>
      <c r="E48" t="s">
        <v>233</v>
      </c>
      <c r="F48" t="s">
        <v>374</v>
      </c>
      <c r="G48">
        <v>82.6</v>
      </c>
      <c r="H48">
        <v>82.6</v>
      </c>
      <c r="I48">
        <v>118</v>
      </c>
      <c r="J48">
        <v>0</v>
      </c>
      <c r="K48">
        <v>0</v>
      </c>
      <c r="L48">
        <v>57.82</v>
      </c>
      <c r="M48">
        <v>0</v>
      </c>
      <c r="N48">
        <v>1</v>
      </c>
      <c r="O48">
        <v>42121600</v>
      </c>
      <c r="P48" t="s">
        <v>423</v>
      </c>
    </row>
    <row r="49" spans="1:16" x14ac:dyDescent="0.35">
      <c r="A49" t="s">
        <v>84</v>
      </c>
      <c r="B49" t="s">
        <v>289</v>
      </c>
      <c r="C49" t="s">
        <v>85</v>
      </c>
      <c r="D49" t="s">
        <v>373</v>
      </c>
      <c r="E49" t="s">
        <v>233</v>
      </c>
      <c r="F49" t="s">
        <v>374</v>
      </c>
      <c r="G49">
        <v>454.3</v>
      </c>
      <c r="H49">
        <v>454.3</v>
      </c>
      <c r="I49">
        <v>649</v>
      </c>
      <c r="J49">
        <v>0</v>
      </c>
      <c r="K49">
        <v>0</v>
      </c>
      <c r="L49">
        <v>318.01</v>
      </c>
      <c r="M49">
        <v>0</v>
      </c>
      <c r="N49">
        <v>1</v>
      </c>
      <c r="O49">
        <v>42121600</v>
      </c>
    </row>
    <row r="50" spans="1:16" x14ac:dyDescent="0.35">
      <c r="A50" t="s">
        <v>218</v>
      </c>
      <c r="C50" t="s">
        <v>219</v>
      </c>
      <c r="D50" t="s">
        <v>373</v>
      </c>
      <c r="E50" t="s">
        <v>233</v>
      </c>
      <c r="F50" t="s">
        <v>374</v>
      </c>
      <c r="G50">
        <v>88.2</v>
      </c>
      <c r="H50">
        <v>80.5</v>
      </c>
      <c r="I50">
        <v>126</v>
      </c>
      <c r="J50">
        <v>0</v>
      </c>
      <c r="K50">
        <v>0</v>
      </c>
      <c r="L50">
        <v>61.74</v>
      </c>
      <c r="M50">
        <v>0</v>
      </c>
      <c r="N50">
        <v>1</v>
      </c>
      <c r="O50">
        <v>42121601</v>
      </c>
    </row>
    <row r="51" spans="1:16" x14ac:dyDescent="0.35">
      <c r="A51" t="s">
        <v>220</v>
      </c>
      <c r="C51" t="s">
        <v>221</v>
      </c>
      <c r="D51" t="s">
        <v>373</v>
      </c>
      <c r="E51" t="s">
        <v>233</v>
      </c>
      <c r="F51" t="s">
        <v>374</v>
      </c>
      <c r="G51">
        <v>91.7</v>
      </c>
      <c r="H51">
        <v>84</v>
      </c>
      <c r="I51">
        <v>131</v>
      </c>
      <c r="J51">
        <v>0</v>
      </c>
      <c r="K51">
        <v>0</v>
      </c>
      <c r="L51">
        <v>64.19</v>
      </c>
      <c r="M51">
        <v>0</v>
      </c>
      <c r="N51">
        <v>1</v>
      </c>
      <c r="O51">
        <v>42121601</v>
      </c>
    </row>
    <row r="52" spans="1:16" x14ac:dyDescent="0.35">
      <c r="A52" t="s">
        <v>222</v>
      </c>
      <c r="C52" t="s">
        <v>223</v>
      </c>
      <c r="D52" t="s">
        <v>373</v>
      </c>
      <c r="E52" t="s">
        <v>233</v>
      </c>
      <c r="F52" t="s">
        <v>374</v>
      </c>
      <c r="G52">
        <v>98.7</v>
      </c>
      <c r="H52">
        <v>88.2</v>
      </c>
      <c r="I52">
        <v>141</v>
      </c>
      <c r="J52">
        <v>0</v>
      </c>
      <c r="K52">
        <v>0</v>
      </c>
      <c r="L52">
        <v>69.09</v>
      </c>
      <c r="M52">
        <v>0</v>
      </c>
      <c r="N52">
        <v>1</v>
      </c>
      <c r="O52">
        <v>42121601</v>
      </c>
      <c r="P52" t="s">
        <v>424</v>
      </c>
    </row>
    <row r="53" spans="1:16" x14ac:dyDescent="0.35">
      <c r="A53" t="s">
        <v>90</v>
      </c>
      <c r="B53" t="s">
        <v>295</v>
      </c>
      <c r="C53" t="s">
        <v>91</v>
      </c>
      <c r="D53" t="s">
        <v>373</v>
      </c>
      <c r="E53" t="s">
        <v>233</v>
      </c>
      <c r="F53" t="s">
        <v>374</v>
      </c>
      <c r="G53">
        <v>100.8</v>
      </c>
      <c r="H53">
        <v>100.8</v>
      </c>
      <c r="I53">
        <v>144</v>
      </c>
      <c r="J53">
        <v>0</v>
      </c>
      <c r="K53">
        <v>0</v>
      </c>
      <c r="L53">
        <v>70.56</v>
      </c>
      <c r="M53">
        <v>0</v>
      </c>
      <c r="N53">
        <v>1</v>
      </c>
      <c r="O53">
        <v>42121600</v>
      </c>
      <c r="P53" t="s">
        <v>425</v>
      </c>
    </row>
    <row r="54" spans="1:16" x14ac:dyDescent="0.35">
      <c r="A54" t="s">
        <v>92</v>
      </c>
      <c r="B54" t="s">
        <v>426</v>
      </c>
      <c r="C54" t="s">
        <v>93</v>
      </c>
      <c r="D54" t="s">
        <v>373</v>
      </c>
      <c r="E54" t="s">
        <v>233</v>
      </c>
      <c r="F54" t="s">
        <v>374</v>
      </c>
      <c r="G54">
        <v>84</v>
      </c>
      <c r="H54">
        <v>84</v>
      </c>
      <c r="I54">
        <v>120</v>
      </c>
      <c r="J54">
        <v>0</v>
      </c>
      <c r="K54">
        <v>0</v>
      </c>
      <c r="L54">
        <v>58.8</v>
      </c>
      <c r="M54">
        <v>0</v>
      </c>
      <c r="N54">
        <v>1</v>
      </c>
      <c r="O54">
        <v>42121600</v>
      </c>
      <c r="P54" t="s">
        <v>427</v>
      </c>
    </row>
    <row r="55" spans="1:16" x14ac:dyDescent="0.35">
      <c r="A55" t="s">
        <v>94</v>
      </c>
      <c r="B55" t="s">
        <v>297</v>
      </c>
      <c r="C55" t="s">
        <v>95</v>
      </c>
      <c r="D55" t="s">
        <v>373</v>
      </c>
      <c r="E55" t="s">
        <v>233</v>
      </c>
      <c r="F55" t="s">
        <v>374</v>
      </c>
      <c r="G55">
        <v>201.6</v>
      </c>
      <c r="H55">
        <v>201.6</v>
      </c>
      <c r="I55">
        <v>288</v>
      </c>
      <c r="J55">
        <v>0</v>
      </c>
      <c r="K55">
        <v>0</v>
      </c>
      <c r="L55">
        <v>141.12</v>
      </c>
      <c r="M55">
        <v>0</v>
      </c>
      <c r="N55">
        <v>1</v>
      </c>
      <c r="O55">
        <v>42121600</v>
      </c>
      <c r="P55" t="s">
        <v>428</v>
      </c>
    </row>
    <row r="56" spans="1:16" x14ac:dyDescent="0.35">
      <c r="A56" t="s">
        <v>96</v>
      </c>
      <c r="B56" t="s">
        <v>296</v>
      </c>
      <c r="C56" t="s">
        <v>97</v>
      </c>
      <c r="D56" t="s">
        <v>373</v>
      </c>
      <c r="E56" t="s">
        <v>233</v>
      </c>
      <c r="F56" t="s">
        <v>374</v>
      </c>
      <c r="G56">
        <v>91</v>
      </c>
      <c r="H56">
        <v>91</v>
      </c>
      <c r="I56">
        <v>130</v>
      </c>
      <c r="J56">
        <v>0</v>
      </c>
      <c r="K56">
        <v>0</v>
      </c>
      <c r="L56">
        <v>63.7</v>
      </c>
      <c r="M56">
        <v>0</v>
      </c>
      <c r="N56">
        <v>1</v>
      </c>
      <c r="O56">
        <v>42121600</v>
      </c>
      <c r="P56" t="s">
        <v>429</v>
      </c>
    </row>
    <row r="57" spans="1:16" x14ac:dyDescent="0.35">
      <c r="A57" t="s">
        <v>104</v>
      </c>
      <c r="B57" t="s">
        <v>430</v>
      </c>
      <c r="C57" t="s">
        <v>105</v>
      </c>
      <c r="D57" t="s">
        <v>373</v>
      </c>
      <c r="E57" t="s">
        <v>233</v>
      </c>
      <c r="F57" t="s">
        <v>374</v>
      </c>
      <c r="G57">
        <v>59.5</v>
      </c>
      <c r="H57">
        <v>59.5</v>
      </c>
      <c r="I57">
        <v>85</v>
      </c>
      <c r="J57">
        <v>0</v>
      </c>
      <c r="K57">
        <v>0</v>
      </c>
      <c r="L57">
        <v>41.65</v>
      </c>
      <c r="M57">
        <v>0</v>
      </c>
      <c r="N57">
        <v>1</v>
      </c>
      <c r="O57">
        <v>42121600</v>
      </c>
      <c r="P57" t="s">
        <v>431</v>
      </c>
    </row>
    <row r="58" spans="1:16" x14ac:dyDescent="0.35">
      <c r="A58" t="s">
        <v>106</v>
      </c>
      <c r="B58" t="s">
        <v>432</v>
      </c>
      <c r="C58" t="s">
        <v>107</v>
      </c>
      <c r="D58" t="s">
        <v>373</v>
      </c>
      <c r="E58" t="s">
        <v>233</v>
      </c>
      <c r="F58" t="s">
        <v>374</v>
      </c>
      <c r="G58">
        <v>77</v>
      </c>
      <c r="H58">
        <v>77</v>
      </c>
      <c r="I58">
        <v>110</v>
      </c>
      <c r="J58">
        <v>0</v>
      </c>
      <c r="K58">
        <v>0</v>
      </c>
      <c r="L58">
        <v>53.9</v>
      </c>
      <c r="M58">
        <v>0</v>
      </c>
      <c r="N58">
        <v>1</v>
      </c>
      <c r="O58">
        <v>42121600</v>
      </c>
      <c r="P58" t="s">
        <v>433</v>
      </c>
    </row>
    <row r="59" spans="1:16" x14ac:dyDescent="0.35">
      <c r="A59" t="s">
        <v>108</v>
      </c>
      <c r="B59" t="s">
        <v>434</v>
      </c>
      <c r="C59" t="s">
        <v>109</v>
      </c>
      <c r="D59" t="s">
        <v>373</v>
      </c>
      <c r="E59" t="s">
        <v>233</v>
      </c>
      <c r="F59" t="s">
        <v>374</v>
      </c>
      <c r="G59">
        <v>98</v>
      </c>
      <c r="H59">
        <v>98</v>
      </c>
      <c r="I59">
        <v>140</v>
      </c>
      <c r="J59">
        <v>0</v>
      </c>
      <c r="K59">
        <v>0</v>
      </c>
      <c r="L59">
        <v>68.599999999999994</v>
      </c>
      <c r="M59">
        <v>0</v>
      </c>
      <c r="N59">
        <v>1</v>
      </c>
      <c r="O59">
        <v>42121600</v>
      </c>
      <c r="P59" t="s">
        <v>435</v>
      </c>
    </row>
    <row r="60" spans="1:16" x14ac:dyDescent="0.35">
      <c r="A60" t="s">
        <v>98</v>
      </c>
      <c r="B60" t="s">
        <v>436</v>
      </c>
      <c r="C60" t="s">
        <v>99</v>
      </c>
      <c r="D60" t="s">
        <v>373</v>
      </c>
      <c r="E60" t="s">
        <v>233</v>
      </c>
      <c r="F60" t="s">
        <v>374</v>
      </c>
      <c r="G60">
        <v>59.5</v>
      </c>
      <c r="H60">
        <v>59.5</v>
      </c>
      <c r="I60">
        <v>95.2</v>
      </c>
      <c r="J60">
        <v>0</v>
      </c>
      <c r="K60">
        <v>0</v>
      </c>
      <c r="L60">
        <v>41.65</v>
      </c>
      <c r="M60">
        <v>0</v>
      </c>
      <c r="N60">
        <v>1</v>
      </c>
      <c r="O60">
        <v>42121600</v>
      </c>
    </row>
    <row r="61" spans="1:16" x14ac:dyDescent="0.35">
      <c r="A61" t="s">
        <v>100</v>
      </c>
      <c r="B61" t="s">
        <v>301</v>
      </c>
      <c r="C61" t="s">
        <v>101</v>
      </c>
      <c r="D61" t="s">
        <v>373</v>
      </c>
      <c r="E61" t="s">
        <v>233</v>
      </c>
      <c r="F61" t="s">
        <v>374</v>
      </c>
      <c r="G61">
        <v>100.8</v>
      </c>
      <c r="H61">
        <v>100.8</v>
      </c>
      <c r="I61">
        <v>144</v>
      </c>
      <c r="J61">
        <v>0</v>
      </c>
      <c r="K61">
        <v>0</v>
      </c>
      <c r="L61">
        <v>70.56</v>
      </c>
      <c r="M61">
        <v>0</v>
      </c>
      <c r="N61">
        <v>1</v>
      </c>
      <c r="O61">
        <v>42121600</v>
      </c>
      <c r="P61" t="s">
        <v>437</v>
      </c>
    </row>
    <row r="62" spans="1:16" x14ac:dyDescent="0.35">
      <c r="A62" t="s">
        <v>102</v>
      </c>
      <c r="B62" t="s">
        <v>302</v>
      </c>
      <c r="C62" t="s">
        <v>103</v>
      </c>
      <c r="D62" t="s">
        <v>373</v>
      </c>
      <c r="E62" t="s">
        <v>233</v>
      </c>
      <c r="F62" t="s">
        <v>374</v>
      </c>
      <c r="G62">
        <v>64.400000000000006</v>
      </c>
      <c r="H62">
        <v>64.400000000000006</v>
      </c>
      <c r="I62">
        <v>92</v>
      </c>
      <c r="J62">
        <v>0</v>
      </c>
      <c r="K62">
        <v>0</v>
      </c>
      <c r="L62">
        <v>45.08</v>
      </c>
      <c r="M62">
        <v>0</v>
      </c>
      <c r="N62">
        <v>1</v>
      </c>
      <c r="O62">
        <v>42121600</v>
      </c>
      <c r="P62" t="s">
        <v>438</v>
      </c>
    </row>
    <row r="63" spans="1:16" x14ac:dyDescent="0.35">
      <c r="A63" t="s">
        <v>116</v>
      </c>
      <c r="B63" t="s">
        <v>439</v>
      </c>
      <c r="C63" t="s">
        <v>117</v>
      </c>
      <c r="D63" t="s">
        <v>373</v>
      </c>
      <c r="E63" t="s">
        <v>233</v>
      </c>
      <c r="F63" t="s">
        <v>374</v>
      </c>
      <c r="G63">
        <v>136.5</v>
      </c>
      <c r="H63">
        <v>136.5</v>
      </c>
      <c r="I63">
        <v>195</v>
      </c>
      <c r="J63">
        <v>0</v>
      </c>
      <c r="K63">
        <v>0</v>
      </c>
      <c r="L63">
        <v>95.55</v>
      </c>
      <c r="M63">
        <v>0</v>
      </c>
      <c r="N63">
        <v>1</v>
      </c>
      <c r="O63">
        <v>42121600</v>
      </c>
    </row>
    <row r="64" spans="1:16" x14ac:dyDescent="0.35">
      <c r="A64" t="s">
        <v>118</v>
      </c>
      <c r="B64" t="s">
        <v>440</v>
      </c>
      <c r="C64" t="s">
        <v>119</v>
      </c>
      <c r="D64" t="s">
        <v>373</v>
      </c>
      <c r="E64" t="s">
        <v>233</v>
      </c>
      <c r="F64" t="s">
        <v>374</v>
      </c>
      <c r="G64">
        <v>157.5</v>
      </c>
      <c r="H64">
        <v>157.5</v>
      </c>
      <c r="I64">
        <v>225</v>
      </c>
      <c r="J64">
        <v>0</v>
      </c>
      <c r="K64">
        <v>0</v>
      </c>
      <c r="L64">
        <v>110.25</v>
      </c>
      <c r="M64">
        <v>0</v>
      </c>
      <c r="N64">
        <v>1</v>
      </c>
      <c r="O64">
        <v>42121600</v>
      </c>
      <c r="P64" t="s">
        <v>441</v>
      </c>
    </row>
    <row r="65" spans="1:16" x14ac:dyDescent="0.35">
      <c r="A65" t="s">
        <v>120</v>
      </c>
      <c r="B65" t="s">
        <v>442</v>
      </c>
      <c r="C65" t="s">
        <v>121</v>
      </c>
      <c r="D65" t="s">
        <v>373</v>
      </c>
      <c r="E65" t="s">
        <v>233</v>
      </c>
      <c r="F65" t="s">
        <v>374</v>
      </c>
      <c r="G65">
        <v>185.5</v>
      </c>
      <c r="H65">
        <v>185.5</v>
      </c>
      <c r="I65">
        <v>265</v>
      </c>
      <c r="J65">
        <v>0</v>
      </c>
      <c r="K65">
        <v>0</v>
      </c>
      <c r="L65">
        <v>129.85</v>
      </c>
      <c r="M65">
        <v>0</v>
      </c>
      <c r="N65">
        <v>1</v>
      </c>
      <c r="O65">
        <v>42121600</v>
      </c>
      <c r="P65" t="s">
        <v>443</v>
      </c>
    </row>
    <row r="66" spans="1:16" x14ac:dyDescent="0.35">
      <c r="A66" t="s">
        <v>110</v>
      </c>
      <c r="B66" t="s">
        <v>303</v>
      </c>
      <c r="C66" t="s">
        <v>111</v>
      </c>
      <c r="D66" t="s">
        <v>373</v>
      </c>
      <c r="E66" t="s">
        <v>233</v>
      </c>
      <c r="F66" t="s">
        <v>374</v>
      </c>
      <c r="G66">
        <v>105</v>
      </c>
      <c r="H66">
        <v>105</v>
      </c>
      <c r="I66">
        <v>150</v>
      </c>
      <c r="J66">
        <v>0</v>
      </c>
      <c r="K66">
        <v>0</v>
      </c>
      <c r="L66">
        <v>73.5</v>
      </c>
      <c r="M66">
        <v>0</v>
      </c>
      <c r="N66">
        <v>1</v>
      </c>
      <c r="O66">
        <v>42121600</v>
      </c>
      <c r="P66" t="s">
        <v>444</v>
      </c>
    </row>
    <row r="67" spans="1:16" x14ac:dyDescent="0.35">
      <c r="A67" t="s">
        <v>112</v>
      </c>
      <c r="B67" t="s">
        <v>304</v>
      </c>
      <c r="C67" t="s">
        <v>113</v>
      </c>
      <c r="D67" t="s">
        <v>373</v>
      </c>
      <c r="E67" t="s">
        <v>233</v>
      </c>
      <c r="F67" t="s">
        <v>374</v>
      </c>
      <c r="G67">
        <v>107.8</v>
      </c>
      <c r="H67">
        <v>107.8</v>
      </c>
      <c r="I67">
        <v>154</v>
      </c>
      <c r="J67">
        <v>0</v>
      </c>
      <c r="K67">
        <v>0</v>
      </c>
      <c r="L67">
        <v>75.459999999999994</v>
      </c>
      <c r="M67">
        <v>0</v>
      </c>
      <c r="N67">
        <v>1</v>
      </c>
      <c r="O67">
        <v>42121600</v>
      </c>
      <c r="P67" t="s">
        <v>445</v>
      </c>
    </row>
    <row r="68" spans="1:16" x14ac:dyDescent="0.35">
      <c r="A68" t="s">
        <v>122</v>
      </c>
      <c r="B68" t="s">
        <v>446</v>
      </c>
      <c r="C68" t="s">
        <v>123</v>
      </c>
      <c r="D68" t="s">
        <v>373</v>
      </c>
      <c r="E68" t="s">
        <v>233</v>
      </c>
      <c r="F68" t="s">
        <v>374</v>
      </c>
      <c r="G68">
        <v>123.2</v>
      </c>
      <c r="H68">
        <v>123.2</v>
      </c>
      <c r="I68">
        <v>197.12</v>
      </c>
      <c r="J68">
        <v>0</v>
      </c>
      <c r="K68">
        <v>0</v>
      </c>
      <c r="L68">
        <v>86.24</v>
      </c>
      <c r="M68">
        <v>0</v>
      </c>
      <c r="N68">
        <v>1</v>
      </c>
      <c r="O68">
        <v>10111305</v>
      </c>
    </row>
    <row r="69" spans="1:16" x14ac:dyDescent="0.35">
      <c r="A69" t="s">
        <v>124</v>
      </c>
      <c r="B69" t="s">
        <v>447</v>
      </c>
      <c r="C69" t="s">
        <v>125</v>
      </c>
      <c r="D69" t="s">
        <v>373</v>
      </c>
      <c r="E69" t="s">
        <v>233</v>
      </c>
      <c r="F69" t="s">
        <v>374</v>
      </c>
      <c r="G69">
        <v>205.8</v>
      </c>
      <c r="H69">
        <v>205.8</v>
      </c>
      <c r="I69">
        <v>329.28</v>
      </c>
      <c r="J69">
        <v>0</v>
      </c>
      <c r="K69">
        <v>0</v>
      </c>
      <c r="L69">
        <v>144.06</v>
      </c>
      <c r="M69">
        <v>0</v>
      </c>
      <c r="N69">
        <v>1</v>
      </c>
      <c r="O69">
        <v>10111305</v>
      </c>
    </row>
    <row r="70" spans="1:16" x14ac:dyDescent="0.35">
      <c r="A70" t="s">
        <v>126</v>
      </c>
      <c r="B70" t="s">
        <v>448</v>
      </c>
      <c r="C70" t="s">
        <v>127</v>
      </c>
      <c r="D70" t="s">
        <v>373</v>
      </c>
      <c r="E70" t="s">
        <v>233</v>
      </c>
      <c r="F70" t="s">
        <v>374</v>
      </c>
      <c r="G70">
        <v>296.8</v>
      </c>
      <c r="H70">
        <v>296.8</v>
      </c>
      <c r="I70">
        <v>474.88</v>
      </c>
      <c r="J70">
        <v>0</v>
      </c>
      <c r="K70">
        <v>0</v>
      </c>
      <c r="L70">
        <v>207.76</v>
      </c>
      <c r="M70">
        <v>0</v>
      </c>
      <c r="N70">
        <v>1</v>
      </c>
      <c r="O70">
        <v>10111305</v>
      </c>
    </row>
    <row r="71" spans="1:16" x14ac:dyDescent="0.35">
      <c r="A71" t="s">
        <v>128</v>
      </c>
      <c r="B71" t="s">
        <v>309</v>
      </c>
      <c r="C71" t="s">
        <v>129</v>
      </c>
      <c r="D71" t="s">
        <v>373</v>
      </c>
      <c r="E71" t="s">
        <v>233</v>
      </c>
      <c r="F71" t="s">
        <v>374</v>
      </c>
      <c r="G71">
        <v>76.3</v>
      </c>
      <c r="H71">
        <v>76.3</v>
      </c>
      <c r="I71">
        <v>109</v>
      </c>
      <c r="J71">
        <v>0</v>
      </c>
      <c r="K71">
        <v>0</v>
      </c>
      <c r="L71">
        <v>53.41</v>
      </c>
      <c r="M71">
        <v>0</v>
      </c>
      <c r="N71">
        <v>1</v>
      </c>
      <c r="O71">
        <v>42121600</v>
      </c>
      <c r="P71" t="s">
        <v>449</v>
      </c>
    </row>
    <row r="72" spans="1:16" x14ac:dyDescent="0.35">
      <c r="A72" t="s">
        <v>130</v>
      </c>
      <c r="B72" t="s">
        <v>310</v>
      </c>
      <c r="C72" t="s">
        <v>131</v>
      </c>
      <c r="D72" t="s">
        <v>373</v>
      </c>
      <c r="E72" t="s">
        <v>233</v>
      </c>
      <c r="F72" t="s">
        <v>374</v>
      </c>
      <c r="G72">
        <v>115.5</v>
      </c>
      <c r="H72">
        <v>115.5</v>
      </c>
      <c r="I72">
        <v>165</v>
      </c>
      <c r="J72">
        <v>0</v>
      </c>
      <c r="K72">
        <v>0</v>
      </c>
      <c r="L72">
        <v>80.849999999999994</v>
      </c>
      <c r="M72">
        <v>0</v>
      </c>
      <c r="N72">
        <v>1</v>
      </c>
      <c r="O72">
        <v>42121600</v>
      </c>
      <c r="P72" t="s">
        <v>450</v>
      </c>
    </row>
    <row r="73" spans="1:16" x14ac:dyDescent="0.35">
      <c r="A73" t="s">
        <v>132</v>
      </c>
      <c r="B73" t="s">
        <v>311</v>
      </c>
      <c r="C73" t="s">
        <v>133</v>
      </c>
      <c r="D73" t="s">
        <v>373</v>
      </c>
      <c r="E73" t="s">
        <v>233</v>
      </c>
      <c r="F73" t="s">
        <v>374</v>
      </c>
      <c r="G73">
        <v>161</v>
      </c>
      <c r="H73">
        <v>161</v>
      </c>
      <c r="I73">
        <v>230</v>
      </c>
      <c r="J73">
        <v>0</v>
      </c>
      <c r="K73">
        <v>0</v>
      </c>
      <c r="L73">
        <v>112.7</v>
      </c>
      <c r="M73">
        <v>0</v>
      </c>
      <c r="N73">
        <v>1</v>
      </c>
      <c r="O73">
        <v>42121600</v>
      </c>
      <c r="P73" t="s">
        <v>451</v>
      </c>
    </row>
    <row r="74" spans="1:16" x14ac:dyDescent="0.35">
      <c r="A74" t="s">
        <v>134</v>
      </c>
      <c r="B74" t="s">
        <v>312</v>
      </c>
      <c r="C74" t="s">
        <v>135</v>
      </c>
      <c r="D74" t="s">
        <v>373</v>
      </c>
      <c r="E74" t="s">
        <v>233</v>
      </c>
      <c r="F74" t="s">
        <v>374</v>
      </c>
      <c r="G74">
        <v>135.1</v>
      </c>
      <c r="H74">
        <v>135.1</v>
      </c>
      <c r="I74">
        <v>193</v>
      </c>
      <c r="J74">
        <v>0</v>
      </c>
      <c r="K74">
        <v>0</v>
      </c>
      <c r="L74">
        <v>94.57</v>
      </c>
      <c r="M74">
        <v>0</v>
      </c>
      <c r="N74">
        <v>1</v>
      </c>
      <c r="O74">
        <v>42121600</v>
      </c>
      <c r="P74" t="s">
        <v>452</v>
      </c>
    </row>
    <row r="75" spans="1:16" x14ac:dyDescent="0.35">
      <c r="A75" t="s">
        <v>138</v>
      </c>
      <c r="B75" t="s">
        <v>314</v>
      </c>
      <c r="C75" t="s">
        <v>139</v>
      </c>
      <c r="D75" t="s">
        <v>373</v>
      </c>
      <c r="E75" t="s">
        <v>233</v>
      </c>
      <c r="F75" t="s">
        <v>374</v>
      </c>
      <c r="G75">
        <v>93.1</v>
      </c>
      <c r="H75">
        <v>93.1</v>
      </c>
      <c r="I75">
        <v>133</v>
      </c>
      <c r="J75">
        <v>0</v>
      </c>
      <c r="K75">
        <v>0</v>
      </c>
      <c r="L75">
        <v>65.17</v>
      </c>
      <c r="M75">
        <v>0</v>
      </c>
      <c r="N75">
        <v>1</v>
      </c>
      <c r="O75">
        <v>42121600</v>
      </c>
      <c r="P75" t="s">
        <v>453</v>
      </c>
    </row>
    <row r="76" spans="1:16" x14ac:dyDescent="0.35">
      <c r="A76" t="s">
        <v>136</v>
      </c>
      <c r="B76" t="s">
        <v>313</v>
      </c>
      <c r="C76" t="s">
        <v>137</v>
      </c>
      <c r="D76" t="s">
        <v>373</v>
      </c>
      <c r="E76" t="s">
        <v>233</v>
      </c>
      <c r="F76" t="s">
        <v>374</v>
      </c>
      <c r="G76">
        <v>73.5</v>
      </c>
      <c r="H76">
        <v>73.5</v>
      </c>
      <c r="I76">
        <v>105</v>
      </c>
      <c r="J76">
        <v>0</v>
      </c>
      <c r="K76">
        <v>0</v>
      </c>
      <c r="L76">
        <v>51.45</v>
      </c>
      <c r="M76">
        <v>0</v>
      </c>
      <c r="N76">
        <v>1</v>
      </c>
      <c r="O76">
        <v>42121600</v>
      </c>
      <c r="P76" t="s">
        <v>454</v>
      </c>
    </row>
    <row r="77" spans="1:16" x14ac:dyDescent="0.35">
      <c r="A77" t="s">
        <v>140</v>
      </c>
      <c r="B77" t="s">
        <v>315</v>
      </c>
      <c r="C77" t="s">
        <v>141</v>
      </c>
      <c r="D77" t="s">
        <v>373</v>
      </c>
      <c r="E77" t="s">
        <v>233</v>
      </c>
      <c r="F77" t="s">
        <v>374</v>
      </c>
      <c r="G77">
        <v>47.6</v>
      </c>
      <c r="H77">
        <v>47.6</v>
      </c>
      <c r="I77">
        <v>68</v>
      </c>
      <c r="J77">
        <v>0</v>
      </c>
      <c r="K77">
        <v>0</v>
      </c>
      <c r="L77">
        <v>33.32</v>
      </c>
      <c r="M77">
        <v>0</v>
      </c>
      <c r="N77">
        <v>1</v>
      </c>
      <c r="O77">
        <v>42121600</v>
      </c>
    </row>
    <row r="78" spans="1:16" x14ac:dyDescent="0.35">
      <c r="A78" t="s">
        <v>142</v>
      </c>
      <c r="B78" t="s">
        <v>316</v>
      </c>
      <c r="C78" t="s">
        <v>143</v>
      </c>
      <c r="D78" t="s">
        <v>373</v>
      </c>
      <c r="E78" t="s">
        <v>233</v>
      </c>
      <c r="F78" t="s">
        <v>374</v>
      </c>
      <c r="G78">
        <v>119</v>
      </c>
      <c r="H78">
        <v>119</v>
      </c>
      <c r="I78">
        <v>170</v>
      </c>
      <c r="J78">
        <v>0</v>
      </c>
      <c r="K78">
        <v>0</v>
      </c>
      <c r="L78">
        <v>83.3</v>
      </c>
      <c r="M78">
        <v>0</v>
      </c>
      <c r="N78">
        <v>1</v>
      </c>
      <c r="O78">
        <v>42121600</v>
      </c>
      <c r="P78" t="s">
        <v>455</v>
      </c>
    </row>
    <row r="79" spans="1:16" x14ac:dyDescent="0.35">
      <c r="A79" t="s">
        <v>144</v>
      </c>
      <c r="B79" t="s">
        <v>456</v>
      </c>
      <c r="C79" t="s">
        <v>145</v>
      </c>
      <c r="D79" t="s">
        <v>373</v>
      </c>
      <c r="E79" t="s">
        <v>233</v>
      </c>
      <c r="F79" t="s">
        <v>374</v>
      </c>
      <c r="G79">
        <v>64.400000000000006</v>
      </c>
      <c r="H79">
        <v>64.400000000000006</v>
      </c>
      <c r="I79">
        <v>92</v>
      </c>
      <c r="J79">
        <v>0</v>
      </c>
      <c r="K79">
        <v>0</v>
      </c>
      <c r="L79">
        <v>45.08</v>
      </c>
      <c r="M79">
        <v>0</v>
      </c>
      <c r="N79">
        <v>1</v>
      </c>
      <c r="O79">
        <v>42121600</v>
      </c>
    </row>
    <row r="80" spans="1:16" x14ac:dyDescent="0.35">
      <c r="A80" t="s">
        <v>212</v>
      </c>
      <c r="C80" t="s">
        <v>213</v>
      </c>
      <c r="D80" t="s">
        <v>373</v>
      </c>
      <c r="E80" t="s">
        <v>233</v>
      </c>
      <c r="F80" t="s">
        <v>374</v>
      </c>
      <c r="G80">
        <v>126</v>
      </c>
      <c r="H80">
        <v>126</v>
      </c>
      <c r="I80">
        <v>180</v>
      </c>
      <c r="J80">
        <v>0</v>
      </c>
      <c r="K80">
        <v>0</v>
      </c>
      <c r="L80">
        <v>88.2</v>
      </c>
      <c r="M80">
        <v>0</v>
      </c>
      <c r="N80">
        <v>1</v>
      </c>
      <c r="O80">
        <v>42121600</v>
      </c>
      <c r="P80" t="s">
        <v>457</v>
      </c>
    </row>
    <row r="81" spans="1:16" x14ac:dyDescent="0.35">
      <c r="A81" t="s">
        <v>214</v>
      </c>
      <c r="C81" t="s">
        <v>215</v>
      </c>
      <c r="D81" t="s">
        <v>373</v>
      </c>
      <c r="E81" t="s">
        <v>233</v>
      </c>
      <c r="F81" t="s">
        <v>374</v>
      </c>
      <c r="G81">
        <v>147</v>
      </c>
      <c r="H81">
        <v>147</v>
      </c>
      <c r="I81">
        <v>210</v>
      </c>
      <c r="J81">
        <v>0</v>
      </c>
      <c r="K81">
        <v>0</v>
      </c>
      <c r="L81">
        <v>102.9</v>
      </c>
      <c r="M81">
        <v>0</v>
      </c>
      <c r="N81">
        <v>1</v>
      </c>
      <c r="O81">
        <v>42121600</v>
      </c>
      <c r="P81" t="s">
        <v>458</v>
      </c>
    </row>
    <row r="82" spans="1:16" x14ac:dyDescent="0.35">
      <c r="A82" t="s">
        <v>216</v>
      </c>
      <c r="C82" t="s">
        <v>217</v>
      </c>
      <c r="D82" t="s">
        <v>373</v>
      </c>
      <c r="E82" t="s">
        <v>233</v>
      </c>
      <c r="F82" t="s">
        <v>374</v>
      </c>
      <c r="G82">
        <v>168</v>
      </c>
      <c r="H82">
        <v>168</v>
      </c>
      <c r="I82">
        <v>240</v>
      </c>
      <c r="J82">
        <v>0</v>
      </c>
      <c r="K82">
        <v>0</v>
      </c>
      <c r="L82">
        <v>117.6</v>
      </c>
      <c r="M82">
        <v>0</v>
      </c>
      <c r="N82">
        <v>1</v>
      </c>
      <c r="O82">
        <v>42121600</v>
      </c>
      <c r="P82" t="s">
        <v>459</v>
      </c>
    </row>
    <row r="83" spans="1:16" x14ac:dyDescent="0.35">
      <c r="A83" t="s">
        <v>146</v>
      </c>
      <c r="B83" t="s">
        <v>460</v>
      </c>
      <c r="C83" t="s">
        <v>147</v>
      </c>
      <c r="D83" t="s">
        <v>373</v>
      </c>
      <c r="E83" t="s">
        <v>233</v>
      </c>
      <c r="F83" t="s">
        <v>374</v>
      </c>
      <c r="G83">
        <v>64.400000000000006</v>
      </c>
      <c r="H83">
        <v>64.400000000000006</v>
      </c>
      <c r="I83">
        <v>120</v>
      </c>
      <c r="J83">
        <v>0</v>
      </c>
      <c r="K83">
        <v>0</v>
      </c>
      <c r="L83">
        <v>45.08</v>
      </c>
      <c r="M83">
        <v>0</v>
      </c>
      <c r="N83">
        <v>1</v>
      </c>
      <c r="O83">
        <v>42121600</v>
      </c>
      <c r="P83" t="s">
        <v>461</v>
      </c>
    </row>
    <row r="84" spans="1:16" x14ac:dyDescent="0.35">
      <c r="A84" t="s">
        <v>148</v>
      </c>
      <c r="B84" t="s">
        <v>322</v>
      </c>
      <c r="C84" t="s">
        <v>149</v>
      </c>
      <c r="D84" t="s">
        <v>373</v>
      </c>
      <c r="E84" t="s">
        <v>233</v>
      </c>
      <c r="F84" t="s">
        <v>374</v>
      </c>
      <c r="G84">
        <v>87.5</v>
      </c>
      <c r="H84">
        <v>87.5</v>
      </c>
      <c r="I84">
        <v>125</v>
      </c>
      <c r="J84">
        <v>0</v>
      </c>
      <c r="K84">
        <v>0</v>
      </c>
      <c r="L84">
        <v>61.25</v>
      </c>
      <c r="M84">
        <v>0</v>
      </c>
      <c r="N84">
        <v>1</v>
      </c>
      <c r="O84">
        <v>42121600</v>
      </c>
      <c r="P84" t="s">
        <v>462</v>
      </c>
    </row>
    <row r="85" spans="1:16" x14ac:dyDescent="0.35">
      <c r="A85" t="s">
        <v>150</v>
      </c>
      <c r="B85" t="s">
        <v>323</v>
      </c>
      <c r="C85" t="s">
        <v>151</v>
      </c>
      <c r="D85" t="s">
        <v>373</v>
      </c>
      <c r="E85" t="s">
        <v>233</v>
      </c>
      <c r="F85" t="s">
        <v>374</v>
      </c>
      <c r="G85">
        <v>84</v>
      </c>
      <c r="H85">
        <v>84</v>
      </c>
      <c r="I85">
        <v>120</v>
      </c>
      <c r="J85">
        <v>0</v>
      </c>
      <c r="K85">
        <v>0</v>
      </c>
      <c r="L85">
        <v>58.8</v>
      </c>
      <c r="M85">
        <v>0</v>
      </c>
      <c r="N85">
        <v>1</v>
      </c>
      <c r="O85">
        <v>42121600</v>
      </c>
      <c r="P85" t="s">
        <v>463</v>
      </c>
    </row>
    <row r="86" spans="1:16" x14ac:dyDescent="0.35">
      <c r="A86" t="s">
        <v>154</v>
      </c>
      <c r="B86" t="s">
        <v>325</v>
      </c>
      <c r="C86" t="s">
        <v>155</v>
      </c>
      <c r="D86" t="s">
        <v>373</v>
      </c>
      <c r="E86" t="s">
        <v>233</v>
      </c>
      <c r="F86" t="s">
        <v>374</v>
      </c>
      <c r="G86">
        <v>184.1</v>
      </c>
      <c r="H86">
        <v>184.1</v>
      </c>
      <c r="I86">
        <v>263</v>
      </c>
      <c r="J86">
        <v>0</v>
      </c>
      <c r="K86">
        <v>0</v>
      </c>
      <c r="L86">
        <v>128.87</v>
      </c>
      <c r="M86">
        <v>0</v>
      </c>
      <c r="N86">
        <v>1</v>
      </c>
      <c r="O86">
        <v>42121600</v>
      </c>
      <c r="P86" t="s">
        <v>464</v>
      </c>
    </row>
    <row r="87" spans="1:16" x14ac:dyDescent="0.35">
      <c r="A87" t="s">
        <v>152</v>
      </c>
      <c r="B87" t="s">
        <v>324</v>
      </c>
      <c r="C87" t="s">
        <v>153</v>
      </c>
      <c r="D87" t="s">
        <v>373</v>
      </c>
      <c r="E87" t="s">
        <v>233</v>
      </c>
      <c r="F87" t="s">
        <v>374</v>
      </c>
      <c r="G87">
        <v>94.5</v>
      </c>
      <c r="H87">
        <v>94.5</v>
      </c>
      <c r="I87">
        <v>135</v>
      </c>
      <c r="J87">
        <v>0</v>
      </c>
      <c r="K87">
        <v>0</v>
      </c>
      <c r="L87">
        <v>66.150000000000006</v>
      </c>
      <c r="M87">
        <v>0</v>
      </c>
      <c r="N87">
        <v>1</v>
      </c>
      <c r="O87">
        <v>42121600</v>
      </c>
      <c r="P87" t="s">
        <v>465</v>
      </c>
    </row>
    <row r="88" spans="1:16" x14ac:dyDescent="0.35">
      <c r="A88" t="s">
        <v>156</v>
      </c>
      <c r="B88" t="s">
        <v>326</v>
      </c>
      <c r="C88" t="s">
        <v>157</v>
      </c>
      <c r="D88" t="s">
        <v>373</v>
      </c>
      <c r="E88" t="s">
        <v>233</v>
      </c>
      <c r="F88" t="s">
        <v>374</v>
      </c>
      <c r="G88">
        <v>106.4</v>
      </c>
      <c r="H88">
        <v>106.4</v>
      </c>
      <c r="I88">
        <v>152</v>
      </c>
      <c r="J88">
        <v>0</v>
      </c>
      <c r="K88">
        <v>0</v>
      </c>
      <c r="L88">
        <v>74.48</v>
      </c>
      <c r="M88">
        <v>0</v>
      </c>
      <c r="N88">
        <v>1</v>
      </c>
      <c r="O88">
        <v>42121600</v>
      </c>
      <c r="P88" t="s">
        <v>466</v>
      </c>
    </row>
    <row r="89" spans="1:16" x14ac:dyDescent="0.35">
      <c r="A89" t="s">
        <v>158</v>
      </c>
      <c r="B89" t="s">
        <v>467</v>
      </c>
      <c r="C89" t="s">
        <v>159</v>
      </c>
      <c r="D89" t="s">
        <v>373</v>
      </c>
      <c r="E89" t="s">
        <v>233</v>
      </c>
      <c r="F89" t="s">
        <v>374</v>
      </c>
      <c r="G89">
        <v>77</v>
      </c>
      <c r="H89">
        <v>77</v>
      </c>
      <c r="I89">
        <v>110</v>
      </c>
      <c r="J89">
        <v>0</v>
      </c>
      <c r="K89">
        <v>0</v>
      </c>
      <c r="L89">
        <v>53.9</v>
      </c>
      <c r="M89">
        <v>0</v>
      </c>
      <c r="N89">
        <v>1</v>
      </c>
      <c r="O89">
        <v>42121600</v>
      </c>
      <c r="P89" t="s">
        <v>468</v>
      </c>
    </row>
    <row r="90" spans="1:16" x14ac:dyDescent="0.35">
      <c r="A90" t="s">
        <v>160</v>
      </c>
      <c r="B90" t="s">
        <v>469</v>
      </c>
      <c r="C90" t="s">
        <v>161</v>
      </c>
      <c r="D90" t="s">
        <v>373</v>
      </c>
      <c r="E90" t="s">
        <v>233</v>
      </c>
      <c r="F90" t="s">
        <v>374</v>
      </c>
      <c r="G90">
        <v>101.5</v>
      </c>
      <c r="H90">
        <v>101.5</v>
      </c>
      <c r="I90">
        <v>145</v>
      </c>
      <c r="J90">
        <v>0</v>
      </c>
      <c r="K90">
        <v>0</v>
      </c>
      <c r="L90">
        <v>71.05</v>
      </c>
      <c r="M90">
        <v>0</v>
      </c>
      <c r="N90">
        <v>1</v>
      </c>
      <c r="O90">
        <v>42121600</v>
      </c>
      <c r="P90" t="s">
        <v>470</v>
      </c>
    </row>
    <row r="91" spans="1:16" x14ac:dyDescent="0.35">
      <c r="A91" t="s">
        <v>164</v>
      </c>
      <c r="B91" t="s">
        <v>330</v>
      </c>
      <c r="C91" t="s">
        <v>165</v>
      </c>
      <c r="D91" t="s">
        <v>373</v>
      </c>
      <c r="E91" t="s">
        <v>233</v>
      </c>
      <c r="F91" t="s">
        <v>374</v>
      </c>
      <c r="G91">
        <v>171.5</v>
      </c>
      <c r="H91">
        <v>171.5</v>
      </c>
      <c r="I91">
        <v>245</v>
      </c>
      <c r="J91">
        <v>0</v>
      </c>
      <c r="K91">
        <v>0</v>
      </c>
      <c r="L91">
        <v>120.05</v>
      </c>
      <c r="M91">
        <v>0</v>
      </c>
      <c r="N91">
        <v>1</v>
      </c>
      <c r="O91">
        <v>42121600</v>
      </c>
      <c r="P91" t="s">
        <v>471</v>
      </c>
    </row>
    <row r="92" spans="1:16" x14ac:dyDescent="0.35">
      <c r="A92" t="s">
        <v>166</v>
      </c>
      <c r="B92" t="s">
        <v>331</v>
      </c>
      <c r="C92" t="s">
        <v>167</v>
      </c>
      <c r="D92" t="s">
        <v>373</v>
      </c>
      <c r="E92" t="s">
        <v>233</v>
      </c>
      <c r="F92" t="s">
        <v>374</v>
      </c>
      <c r="G92">
        <v>245</v>
      </c>
      <c r="H92">
        <v>245</v>
      </c>
      <c r="I92">
        <v>350</v>
      </c>
      <c r="J92">
        <v>0</v>
      </c>
      <c r="K92">
        <v>0</v>
      </c>
      <c r="L92">
        <v>171.5</v>
      </c>
      <c r="M92">
        <v>0</v>
      </c>
      <c r="N92">
        <v>1</v>
      </c>
      <c r="O92">
        <v>42121600</v>
      </c>
      <c r="P92" t="s">
        <v>472</v>
      </c>
    </row>
    <row r="93" spans="1:16" x14ac:dyDescent="0.35">
      <c r="A93" t="s">
        <v>162</v>
      </c>
      <c r="B93" t="s">
        <v>329</v>
      </c>
      <c r="C93" t="s">
        <v>163</v>
      </c>
      <c r="D93" t="s">
        <v>373</v>
      </c>
      <c r="E93" t="s">
        <v>233</v>
      </c>
      <c r="F93" t="s">
        <v>374</v>
      </c>
      <c r="G93">
        <v>136.5</v>
      </c>
      <c r="H93">
        <v>136.5</v>
      </c>
      <c r="I93">
        <v>195</v>
      </c>
      <c r="J93">
        <v>0</v>
      </c>
      <c r="K93">
        <v>0</v>
      </c>
      <c r="L93">
        <v>95.55</v>
      </c>
      <c r="M93">
        <v>0</v>
      </c>
      <c r="N93">
        <v>1</v>
      </c>
      <c r="O93">
        <v>42121600</v>
      </c>
      <c r="P93" t="s">
        <v>473</v>
      </c>
    </row>
    <row r="94" spans="1:16" x14ac:dyDescent="0.35">
      <c r="A94" t="s">
        <v>168</v>
      </c>
      <c r="B94" t="s">
        <v>332</v>
      </c>
      <c r="C94" t="s">
        <v>169</v>
      </c>
      <c r="D94" t="s">
        <v>373</v>
      </c>
      <c r="E94" t="s">
        <v>233</v>
      </c>
      <c r="F94" t="s">
        <v>374</v>
      </c>
      <c r="G94">
        <v>81.2</v>
      </c>
      <c r="H94">
        <v>81.2</v>
      </c>
      <c r="I94">
        <v>110</v>
      </c>
      <c r="J94">
        <v>0</v>
      </c>
      <c r="K94">
        <v>0</v>
      </c>
      <c r="L94">
        <v>56.84</v>
      </c>
      <c r="M94">
        <v>0</v>
      </c>
      <c r="N94">
        <v>1</v>
      </c>
      <c r="O94">
        <v>42121600</v>
      </c>
      <c r="P94" t="s">
        <v>474</v>
      </c>
    </row>
    <row r="95" spans="1:16" x14ac:dyDescent="0.35">
      <c r="A95" t="s">
        <v>170</v>
      </c>
      <c r="B95" t="s">
        <v>334</v>
      </c>
      <c r="C95" t="s">
        <v>171</v>
      </c>
      <c r="D95" t="s">
        <v>373</v>
      </c>
      <c r="E95" t="s">
        <v>233</v>
      </c>
      <c r="F95" t="s">
        <v>374</v>
      </c>
      <c r="G95">
        <v>69.3</v>
      </c>
      <c r="H95">
        <v>69.3</v>
      </c>
      <c r="I95">
        <v>99</v>
      </c>
      <c r="J95">
        <v>0</v>
      </c>
      <c r="K95">
        <v>0</v>
      </c>
      <c r="L95">
        <v>48.51</v>
      </c>
      <c r="M95">
        <v>0</v>
      </c>
      <c r="N95">
        <v>1</v>
      </c>
      <c r="O95">
        <v>42121600</v>
      </c>
      <c r="P95" t="s">
        <v>475</v>
      </c>
    </row>
    <row r="96" spans="1:16" x14ac:dyDescent="0.35">
      <c r="A96" t="s">
        <v>172</v>
      </c>
      <c r="B96" t="s">
        <v>335</v>
      </c>
      <c r="C96" t="s">
        <v>173</v>
      </c>
      <c r="D96" t="s">
        <v>373</v>
      </c>
      <c r="E96" t="s">
        <v>233</v>
      </c>
      <c r="F96" t="s">
        <v>374</v>
      </c>
      <c r="G96">
        <v>81.2</v>
      </c>
      <c r="H96">
        <v>81.2</v>
      </c>
      <c r="I96">
        <v>116</v>
      </c>
      <c r="J96">
        <v>0</v>
      </c>
      <c r="K96">
        <v>0</v>
      </c>
      <c r="L96">
        <v>56.84</v>
      </c>
      <c r="M96">
        <v>0</v>
      </c>
      <c r="N96">
        <v>1</v>
      </c>
      <c r="O96">
        <v>42121600</v>
      </c>
      <c r="P96" t="s">
        <v>476</v>
      </c>
    </row>
    <row r="97" spans="1:16" x14ac:dyDescent="0.35">
      <c r="A97" t="s">
        <v>176</v>
      </c>
      <c r="B97" t="s">
        <v>333</v>
      </c>
      <c r="C97" t="s">
        <v>177</v>
      </c>
      <c r="D97" t="s">
        <v>373</v>
      </c>
      <c r="E97" t="s">
        <v>233</v>
      </c>
      <c r="F97" t="s">
        <v>374</v>
      </c>
      <c r="G97">
        <v>53.9</v>
      </c>
      <c r="H97">
        <v>53.9</v>
      </c>
      <c r="I97">
        <v>77</v>
      </c>
      <c r="J97">
        <v>0</v>
      </c>
      <c r="K97">
        <v>0</v>
      </c>
      <c r="L97">
        <v>37.729999999999997</v>
      </c>
      <c r="M97">
        <v>0</v>
      </c>
      <c r="N97">
        <v>1</v>
      </c>
      <c r="O97">
        <v>42121600</v>
      </c>
      <c r="P97" t="s">
        <v>477</v>
      </c>
    </row>
    <row r="98" spans="1:16" x14ac:dyDescent="0.35">
      <c r="A98" t="s">
        <v>174</v>
      </c>
      <c r="B98" t="s">
        <v>336</v>
      </c>
      <c r="C98" t="s">
        <v>175</v>
      </c>
      <c r="D98" t="s">
        <v>373</v>
      </c>
      <c r="E98" t="s">
        <v>233</v>
      </c>
      <c r="F98" t="s">
        <v>374</v>
      </c>
      <c r="G98">
        <v>107.8</v>
      </c>
      <c r="H98">
        <v>107.8</v>
      </c>
      <c r="I98">
        <v>154</v>
      </c>
      <c r="J98">
        <v>0</v>
      </c>
      <c r="K98">
        <v>0</v>
      </c>
      <c r="L98">
        <v>75.459999999999994</v>
      </c>
      <c r="M98">
        <v>0</v>
      </c>
      <c r="N98">
        <v>1</v>
      </c>
      <c r="O98">
        <v>42121600</v>
      </c>
      <c r="P98" t="s">
        <v>478</v>
      </c>
    </row>
    <row r="99" spans="1:16" x14ac:dyDescent="0.35">
      <c r="A99" t="s">
        <v>178</v>
      </c>
      <c r="B99" t="s">
        <v>337</v>
      </c>
      <c r="C99" t="s">
        <v>179</v>
      </c>
      <c r="D99" t="s">
        <v>373</v>
      </c>
      <c r="E99" t="s">
        <v>233</v>
      </c>
      <c r="F99" t="s">
        <v>374</v>
      </c>
      <c r="G99">
        <v>77</v>
      </c>
      <c r="H99">
        <v>77</v>
      </c>
      <c r="I99">
        <v>110</v>
      </c>
      <c r="J99">
        <v>0</v>
      </c>
      <c r="K99">
        <v>0</v>
      </c>
      <c r="L99">
        <v>53.9</v>
      </c>
      <c r="M99">
        <v>0</v>
      </c>
      <c r="N99">
        <v>1</v>
      </c>
      <c r="O99">
        <v>42121600</v>
      </c>
      <c r="P99" t="s">
        <v>479</v>
      </c>
    </row>
    <row r="100" spans="1:16" x14ac:dyDescent="0.35">
      <c r="A100" t="s">
        <v>180</v>
      </c>
      <c r="B100" t="s">
        <v>338</v>
      </c>
      <c r="C100" t="s">
        <v>181</v>
      </c>
      <c r="D100" t="s">
        <v>373</v>
      </c>
      <c r="E100" t="s">
        <v>233</v>
      </c>
      <c r="F100" t="s">
        <v>374</v>
      </c>
      <c r="G100">
        <v>48.3</v>
      </c>
      <c r="H100">
        <v>48.3</v>
      </c>
      <c r="I100">
        <v>69</v>
      </c>
      <c r="J100">
        <v>0</v>
      </c>
      <c r="K100">
        <v>0</v>
      </c>
      <c r="L100">
        <v>33.81</v>
      </c>
      <c r="M100">
        <v>0</v>
      </c>
      <c r="N100">
        <v>1</v>
      </c>
      <c r="O100">
        <v>42121600</v>
      </c>
      <c r="P100" t="s">
        <v>480</v>
      </c>
    </row>
    <row r="101" spans="1:16" x14ac:dyDescent="0.35">
      <c r="A101" t="s">
        <v>182</v>
      </c>
      <c r="B101" t="s">
        <v>339</v>
      </c>
      <c r="C101" t="s">
        <v>183</v>
      </c>
      <c r="D101" t="s">
        <v>373</v>
      </c>
      <c r="E101" t="s">
        <v>233</v>
      </c>
      <c r="F101" t="s">
        <v>374</v>
      </c>
      <c r="G101">
        <v>132.30000000000001</v>
      </c>
      <c r="H101">
        <v>132.30000000000001</v>
      </c>
      <c r="I101">
        <v>189</v>
      </c>
      <c r="J101">
        <v>0</v>
      </c>
      <c r="K101">
        <v>0</v>
      </c>
      <c r="L101">
        <v>92.61</v>
      </c>
      <c r="M101">
        <v>0</v>
      </c>
      <c r="N101">
        <v>1</v>
      </c>
      <c r="O101">
        <v>42121600</v>
      </c>
      <c r="P101" t="s">
        <v>481</v>
      </c>
    </row>
    <row r="102" spans="1:16" x14ac:dyDescent="0.35">
      <c r="A102" t="s">
        <v>184</v>
      </c>
      <c r="B102" t="s">
        <v>482</v>
      </c>
      <c r="C102" t="s">
        <v>185</v>
      </c>
      <c r="D102" t="s">
        <v>373</v>
      </c>
      <c r="E102" t="s">
        <v>233</v>
      </c>
      <c r="F102" t="s">
        <v>374</v>
      </c>
      <c r="G102">
        <v>62.3</v>
      </c>
      <c r="H102">
        <v>62.3</v>
      </c>
      <c r="I102">
        <v>89</v>
      </c>
      <c r="J102">
        <v>0</v>
      </c>
      <c r="K102">
        <v>0</v>
      </c>
      <c r="L102">
        <v>43.61</v>
      </c>
      <c r="M102">
        <v>0</v>
      </c>
      <c r="N102">
        <v>1</v>
      </c>
      <c r="O102">
        <v>42121600</v>
      </c>
      <c r="P102" t="s">
        <v>483</v>
      </c>
    </row>
    <row r="103" spans="1:16" x14ac:dyDescent="0.35">
      <c r="A103" t="s">
        <v>186</v>
      </c>
      <c r="B103" t="s">
        <v>342</v>
      </c>
      <c r="C103" t="s">
        <v>187</v>
      </c>
      <c r="D103" t="s">
        <v>373</v>
      </c>
      <c r="E103" t="s">
        <v>233</v>
      </c>
      <c r="F103" t="s">
        <v>374</v>
      </c>
      <c r="G103">
        <v>189</v>
      </c>
      <c r="H103">
        <v>189</v>
      </c>
      <c r="I103">
        <v>270</v>
      </c>
      <c r="J103">
        <v>0</v>
      </c>
      <c r="K103">
        <v>0</v>
      </c>
      <c r="L103">
        <v>132.30000000000001</v>
      </c>
      <c r="M103">
        <v>0</v>
      </c>
      <c r="N103">
        <v>1</v>
      </c>
      <c r="O103">
        <v>42121600</v>
      </c>
      <c r="P103" t="s">
        <v>484</v>
      </c>
    </row>
    <row r="104" spans="1:16" x14ac:dyDescent="0.35">
      <c r="A104" t="s">
        <v>188</v>
      </c>
      <c r="B104" t="s">
        <v>341</v>
      </c>
      <c r="C104" t="s">
        <v>189</v>
      </c>
      <c r="D104" t="s">
        <v>373</v>
      </c>
      <c r="E104" t="s">
        <v>233</v>
      </c>
      <c r="F104" t="s">
        <v>374</v>
      </c>
      <c r="G104">
        <v>154</v>
      </c>
      <c r="H104">
        <v>154</v>
      </c>
      <c r="I104">
        <v>220</v>
      </c>
      <c r="J104">
        <v>0</v>
      </c>
      <c r="K104">
        <v>0</v>
      </c>
      <c r="L104">
        <v>107.8</v>
      </c>
      <c r="M104">
        <v>0</v>
      </c>
      <c r="N104">
        <v>1</v>
      </c>
      <c r="O104">
        <v>42121600</v>
      </c>
      <c r="P104" t="s">
        <v>485</v>
      </c>
    </row>
    <row r="105" spans="1:16" x14ac:dyDescent="0.35">
      <c r="A105" t="s">
        <v>190</v>
      </c>
      <c r="B105" t="s">
        <v>344</v>
      </c>
      <c r="C105" t="s">
        <v>191</v>
      </c>
      <c r="D105" t="s">
        <v>373</v>
      </c>
      <c r="E105" t="s">
        <v>233</v>
      </c>
      <c r="F105" t="s">
        <v>374</v>
      </c>
      <c r="G105">
        <v>105</v>
      </c>
      <c r="H105">
        <v>105</v>
      </c>
      <c r="I105">
        <v>150</v>
      </c>
      <c r="J105">
        <v>0</v>
      </c>
      <c r="K105">
        <v>0</v>
      </c>
      <c r="L105">
        <v>73.5</v>
      </c>
      <c r="M105">
        <v>0</v>
      </c>
      <c r="N105">
        <v>1</v>
      </c>
      <c r="O105">
        <v>42121600</v>
      </c>
      <c r="P105" t="s">
        <v>486</v>
      </c>
    </row>
    <row r="106" spans="1:16" x14ac:dyDescent="0.35">
      <c r="A106" t="s">
        <v>192</v>
      </c>
      <c r="B106" t="s">
        <v>343</v>
      </c>
      <c r="C106" t="s">
        <v>193</v>
      </c>
      <c r="D106" t="s">
        <v>373</v>
      </c>
      <c r="E106" t="s">
        <v>233</v>
      </c>
      <c r="F106" t="s">
        <v>374</v>
      </c>
      <c r="G106">
        <v>88.9</v>
      </c>
      <c r="H106">
        <v>88.9</v>
      </c>
      <c r="I106">
        <v>127</v>
      </c>
      <c r="J106">
        <v>0</v>
      </c>
      <c r="K106">
        <v>0</v>
      </c>
      <c r="L106">
        <v>62.23</v>
      </c>
      <c r="M106">
        <v>0</v>
      </c>
      <c r="N106">
        <v>1</v>
      </c>
      <c r="O106">
        <v>42121600</v>
      </c>
      <c r="P106" t="s">
        <v>487</v>
      </c>
    </row>
    <row r="107" spans="1:16" x14ac:dyDescent="0.35">
      <c r="A107" t="s">
        <v>194</v>
      </c>
      <c r="B107" t="s">
        <v>488</v>
      </c>
      <c r="C107" t="s">
        <v>195</v>
      </c>
      <c r="D107" t="s">
        <v>373</v>
      </c>
      <c r="E107" t="s">
        <v>233</v>
      </c>
      <c r="F107" t="s">
        <v>374</v>
      </c>
      <c r="G107">
        <v>73.5</v>
      </c>
      <c r="H107">
        <v>73.5</v>
      </c>
      <c r="I107">
        <v>105</v>
      </c>
      <c r="J107">
        <v>0</v>
      </c>
      <c r="K107">
        <v>0</v>
      </c>
      <c r="L107">
        <v>51.45</v>
      </c>
      <c r="M107">
        <v>0</v>
      </c>
      <c r="N107">
        <v>1</v>
      </c>
      <c r="O107">
        <v>42121600</v>
      </c>
      <c r="P107" t="s">
        <v>489</v>
      </c>
    </row>
    <row r="108" spans="1:16" x14ac:dyDescent="0.35">
      <c r="A108" t="s">
        <v>196</v>
      </c>
      <c r="B108" t="s">
        <v>490</v>
      </c>
      <c r="C108" t="s">
        <v>197</v>
      </c>
      <c r="D108" t="s">
        <v>373</v>
      </c>
      <c r="E108" t="s">
        <v>233</v>
      </c>
      <c r="F108" t="s">
        <v>374</v>
      </c>
      <c r="G108">
        <v>57.4</v>
      </c>
      <c r="H108">
        <v>57.4</v>
      </c>
      <c r="I108">
        <v>91.84</v>
      </c>
      <c r="J108">
        <v>0</v>
      </c>
      <c r="K108">
        <v>0</v>
      </c>
      <c r="L108">
        <v>40.18</v>
      </c>
      <c r="M108">
        <v>0</v>
      </c>
      <c r="N108">
        <v>1</v>
      </c>
      <c r="O108">
        <v>42121600</v>
      </c>
    </row>
    <row r="109" spans="1:16" x14ac:dyDescent="0.35">
      <c r="A109" t="s">
        <v>114</v>
      </c>
      <c r="B109" t="s">
        <v>305</v>
      </c>
      <c r="C109" t="s">
        <v>115</v>
      </c>
      <c r="D109" t="s">
        <v>373</v>
      </c>
      <c r="E109" t="s">
        <v>233</v>
      </c>
      <c r="F109" t="s">
        <v>374</v>
      </c>
      <c r="G109">
        <v>96.6</v>
      </c>
      <c r="H109">
        <v>96.6</v>
      </c>
      <c r="I109">
        <v>138</v>
      </c>
      <c r="J109">
        <v>0</v>
      </c>
      <c r="K109">
        <v>0</v>
      </c>
      <c r="L109">
        <v>67.62</v>
      </c>
      <c r="M109">
        <v>0</v>
      </c>
      <c r="N109">
        <v>1</v>
      </c>
      <c r="O109">
        <v>42121600</v>
      </c>
      <c r="P109" t="s">
        <v>491</v>
      </c>
    </row>
    <row r="110" spans="1:16" x14ac:dyDescent="0.35">
      <c r="A110" t="s">
        <v>198</v>
      </c>
      <c r="B110" t="s">
        <v>346</v>
      </c>
      <c r="C110" t="s">
        <v>199</v>
      </c>
      <c r="D110" t="s">
        <v>373</v>
      </c>
      <c r="E110" t="s">
        <v>233</v>
      </c>
      <c r="F110" t="s">
        <v>374</v>
      </c>
      <c r="G110">
        <v>77</v>
      </c>
      <c r="H110">
        <v>77</v>
      </c>
      <c r="I110">
        <v>110</v>
      </c>
      <c r="J110">
        <v>0</v>
      </c>
      <c r="K110">
        <v>0</v>
      </c>
      <c r="L110">
        <v>53.9</v>
      </c>
      <c r="M110">
        <v>0</v>
      </c>
      <c r="N110">
        <v>1</v>
      </c>
      <c r="O110">
        <v>42121600</v>
      </c>
      <c r="P110" t="s">
        <v>492</v>
      </c>
    </row>
    <row r="111" spans="1:16" x14ac:dyDescent="0.35">
      <c r="A111" t="s">
        <v>200</v>
      </c>
      <c r="B111" t="s">
        <v>347</v>
      </c>
      <c r="C111" t="s">
        <v>201</v>
      </c>
      <c r="D111" t="s">
        <v>373</v>
      </c>
      <c r="E111" t="s">
        <v>233</v>
      </c>
      <c r="F111" t="s">
        <v>374</v>
      </c>
      <c r="G111">
        <v>476</v>
      </c>
      <c r="H111">
        <v>476</v>
      </c>
      <c r="I111">
        <v>680</v>
      </c>
      <c r="J111">
        <v>0</v>
      </c>
      <c r="K111">
        <v>0</v>
      </c>
      <c r="L111">
        <v>333.2</v>
      </c>
      <c r="M111">
        <v>0</v>
      </c>
      <c r="N111">
        <v>1</v>
      </c>
      <c r="O111">
        <v>42121600</v>
      </c>
      <c r="P111" t="s">
        <v>493</v>
      </c>
    </row>
    <row r="112" spans="1:16" x14ac:dyDescent="0.35">
      <c r="A112" t="s">
        <v>202</v>
      </c>
      <c r="B112" t="s">
        <v>494</v>
      </c>
      <c r="C112" t="s">
        <v>203</v>
      </c>
      <c r="D112" t="s">
        <v>373</v>
      </c>
      <c r="E112" t="s">
        <v>233</v>
      </c>
      <c r="F112" t="s">
        <v>374</v>
      </c>
      <c r="G112">
        <v>89.6</v>
      </c>
      <c r="H112">
        <v>89.6</v>
      </c>
      <c r="I112">
        <v>128</v>
      </c>
      <c r="J112">
        <v>0</v>
      </c>
      <c r="K112">
        <v>0</v>
      </c>
      <c r="L112">
        <v>62.72</v>
      </c>
      <c r="M112">
        <v>0</v>
      </c>
      <c r="N112">
        <v>1</v>
      </c>
      <c r="O112">
        <v>42121600</v>
      </c>
      <c r="P112" t="s">
        <v>495</v>
      </c>
    </row>
    <row r="113" spans="1:16" x14ac:dyDescent="0.35">
      <c r="A113" t="s">
        <v>204</v>
      </c>
      <c r="B113" t="s">
        <v>496</v>
      </c>
      <c r="C113" t="s">
        <v>205</v>
      </c>
      <c r="D113" t="s">
        <v>373</v>
      </c>
      <c r="E113" t="s">
        <v>233</v>
      </c>
      <c r="F113" t="s">
        <v>374</v>
      </c>
      <c r="G113">
        <v>96.6</v>
      </c>
      <c r="H113">
        <v>96.6</v>
      </c>
      <c r="I113">
        <v>138</v>
      </c>
      <c r="J113">
        <v>0</v>
      </c>
      <c r="K113">
        <v>0</v>
      </c>
      <c r="L113">
        <v>67.62</v>
      </c>
      <c r="M113">
        <v>0</v>
      </c>
      <c r="N113">
        <v>1</v>
      </c>
      <c r="O113">
        <v>42121600</v>
      </c>
      <c r="P113" t="s">
        <v>497</v>
      </c>
    </row>
    <row r="114" spans="1:16" x14ac:dyDescent="0.35">
      <c r="A114" t="s">
        <v>208</v>
      </c>
      <c r="B114" t="s">
        <v>498</v>
      </c>
      <c r="C114" t="s">
        <v>209</v>
      </c>
      <c r="D114" t="s">
        <v>373</v>
      </c>
      <c r="E114" t="s">
        <v>233</v>
      </c>
      <c r="F114" t="s">
        <v>374</v>
      </c>
      <c r="G114">
        <v>739.2</v>
      </c>
      <c r="H114">
        <v>739.2</v>
      </c>
      <c r="I114">
        <v>1056</v>
      </c>
      <c r="J114">
        <v>0</v>
      </c>
      <c r="K114">
        <v>0</v>
      </c>
      <c r="L114">
        <v>517.44000000000005</v>
      </c>
      <c r="M114">
        <v>0</v>
      </c>
      <c r="N114">
        <v>1</v>
      </c>
      <c r="O114">
        <v>42121600</v>
      </c>
      <c r="P114" t="s">
        <v>499</v>
      </c>
    </row>
    <row r="115" spans="1:16" x14ac:dyDescent="0.35">
      <c r="A115" t="s">
        <v>206</v>
      </c>
      <c r="B115" t="s">
        <v>351</v>
      </c>
      <c r="C115" t="s">
        <v>207</v>
      </c>
      <c r="D115" t="s">
        <v>373</v>
      </c>
      <c r="E115" t="s">
        <v>233</v>
      </c>
      <c r="F115" t="s">
        <v>374</v>
      </c>
      <c r="G115">
        <v>105</v>
      </c>
      <c r="H115">
        <v>105</v>
      </c>
      <c r="I115">
        <v>150</v>
      </c>
      <c r="J115">
        <v>0</v>
      </c>
      <c r="K115">
        <v>0</v>
      </c>
      <c r="L115">
        <v>73.5</v>
      </c>
      <c r="M115">
        <v>0</v>
      </c>
      <c r="N115">
        <v>1</v>
      </c>
      <c r="O115">
        <v>42121600</v>
      </c>
      <c r="P115" t="s">
        <v>500</v>
      </c>
    </row>
    <row r="116" spans="1:16" x14ac:dyDescent="0.35">
      <c r="A116" t="s">
        <v>210</v>
      </c>
      <c r="B116" t="s">
        <v>352</v>
      </c>
      <c r="C116" t="s">
        <v>211</v>
      </c>
      <c r="D116" t="s">
        <v>373</v>
      </c>
      <c r="E116" t="s">
        <v>233</v>
      </c>
      <c r="F116" t="s">
        <v>374</v>
      </c>
      <c r="G116">
        <v>171.5</v>
      </c>
      <c r="H116">
        <v>171.5</v>
      </c>
      <c r="I116">
        <v>245</v>
      </c>
      <c r="J116">
        <v>0</v>
      </c>
      <c r="K116">
        <v>0</v>
      </c>
      <c r="L116">
        <v>120.05</v>
      </c>
      <c r="M116">
        <v>0</v>
      </c>
      <c r="N116">
        <v>1</v>
      </c>
      <c r="O116">
        <v>42121600</v>
      </c>
      <c r="P116" t="s">
        <v>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9A09-C7A3-4595-9B40-00A9514B0003}">
  <dimension ref="A1:P4"/>
  <sheetViews>
    <sheetView tabSelected="1" workbookViewId="0">
      <selection activeCell="C3" sqref="C3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21.36328125" bestFit="1" customWidth="1"/>
    <col min="4" max="4" width="17.3632812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5429687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</cols>
  <sheetData>
    <row r="1" spans="1:16" x14ac:dyDescent="0.35">
      <c r="A1" s="1" t="s">
        <v>357</v>
      </c>
      <c r="B1" s="1" t="s">
        <v>358</v>
      </c>
      <c r="C1" s="1" t="s">
        <v>359</v>
      </c>
      <c r="D1" s="1" t="s">
        <v>360</v>
      </c>
      <c r="E1" s="1" t="s">
        <v>232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  <c r="K1" s="1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</row>
    <row r="2" spans="1:16" x14ac:dyDescent="0.35">
      <c r="A2" s="141" t="s">
        <v>66</v>
      </c>
      <c r="C2" s="152" t="s">
        <v>519</v>
      </c>
      <c r="D2" t="s">
        <v>373</v>
      </c>
      <c r="E2" t="s">
        <v>233</v>
      </c>
      <c r="F2" t="s">
        <v>374</v>
      </c>
      <c r="G2">
        <v>203</v>
      </c>
      <c r="H2">
        <v>203</v>
      </c>
      <c r="I2">
        <v>290</v>
      </c>
      <c r="J2">
        <v>0</v>
      </c>
      <c r="K2">
        <v>0</v>
      </c>
      <c r="L2">
        <v>142.1</v>
      </c>
      <c r="O2">
        <v>42121600</v>
      </c>
    </row>
    <row r="3" spans="1:16" x14ac:dyDescent="0.35">
      <c r="A3" s="141" t="s">
        <v>518</v>
      </c>
      <c r="C3" s="152" t="s">
        <v>520</v>
      </c>
      <c r="D3" t="s">
        <v>373</v>
      </c>
      <c r="E3" t="s">
        <v>233</v>
      </c>
      <c r="F3" t="s">
        <v>374</v>
      </c>
      <c r="G3">
        <v>315</v>
      </c>
      <c r="H3">
        <v>315</v>
      </c>
      <c r="I3">
        <v>450</v>
      </c>
      <c r="J3">
        <v>0</v>
      </c>
      <c r="K3">
        <v>0</v>
      </c>
      <c r="L3">
        <v>220.5</v>
      </c>
      <c r="O3">
        <v>42121600</v>
      </c>
    </row>
    <row r="4" spans="1:16" x14ac:dyDescent="0.35">
      <c r="A4" s="141" t="s">
        <v>68</v>
      </c>
      <c r="C4" s="152" t="s">
        <v>521</v>
      </c>
      <c r="D4" t="s">
        <v>373</v>
      </c>
      <c r="E4" t="s">
        <v>233</v>
      </c>
      <c r="F4" t="s">
        <v>374</v>
      </c>
      <c r="G4">
        <v>483</v>
      </c>
      <c r="H4">
        <v>483</v>
      </c>
      <c r="I4">
        <v>690</v>
      </c>
      <c r="J4">
        <v>0</v>
      </c>
      <c r="K4">
        <v>0</v>
      </c>
      <c r="L4">
        <v>338.1</v>
      </c>
      <c r="O4">
        <v>42121600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AE3F-5CE3-4839-8298-D860002D2904}">
  <dimension ref="A1:AC119"/>
  <sheetViews>
    <sheetView topLeftCell="A101" zoomScale="50" zoomScaleNormal="50" workbookViewId="0">
      <selection activeCell="O110" sqref="O110:O112"/>
    </sheetView>
  </sheetViews>
  <sheetFormatPr baseColWidth="10" defaultColWidth="11.453125" defaultRowHeight="14.5" x14ac:dyDescent="0.35"/>
  <cols>
    <col min="1" max="1" width="5.6328125" style="73" customWidth="1"/>
    <col min="2" max="2" width="26.453125" style="2" customWidth="1"/>
    <col min="3" max="4" width="8.453125" style="2" hidden="1" customWidth="1"/>
    <col min="5" max="5" width="7.08984375" style="2" hidden="1" customWidth="1"/>
    <col min="6" max="6" width="20" style="2" hidden="1" customWidth="1"/>
    <col min="7" max="7" width="19.7265625" style="2" hidden="1" customWidth="1"/>
    <col min="8" max="8" width="7.08984375" style="3" customWidth="1"/>
    <col min="9" max="9" width="12.54296875" style="3" customWidth="1"/>
    <col min="10" max="10" width="16.453125" style="3" customWidth="1"/>
    <col min="11" max="11" width="8.453125" style="3" customWidth="1"/>
    <col min="12" max="12" width="9" style="3" customWidth="1"/>
    <col min="13" max="13" width="22.6328125" style="91" bestFit="1" customWidth="1"/>
    <col min="14" max="14" width="18.453125" style="89" bestFit="1" customWidth="1"/>
    <col min="15" max="15" width="12.6328125" style="89" customWidth="1"/>
    <col min="16" max="16" width="13.54296875" style="3" bestFit="1" customWidth="1"/>
    <col min="17" max="17" width="17.6328125" style="3" bestFit="1" customWidth="1"/>
    <col min="18" max="18" width="18.81640625" style="3" bestFit="1" customWidth="1"/>
    <col min="19" max="19" width="11.453125" style="3"/>
    <col min="20" max="20" width="12.26953125" style="3" bestFit="1" customWidth="1"/>
    <col min="21" max="21" width="6.1796875" style="3" customWidth="1"/>
    <col min="22" max="22" width="7.08984375" style="3" customWidth="1"/>
    <col min="23" max="23" width="12.54296875" style="3" customWidth="1"/>
    <col min="24" max="24" width="16.453125" style="3" customWidth="1"/>
    <col min="25" max="25" width="8.453125" style="3" customWidth="1"/>
    <col min="26" max="26" width="8.08984375" style="3" customWidth="1"/>
    <col min="27" max="27" width="13.90625" style="3" bestFit="1" customWidth="1"/>
    <col min="28" max="28" width="15.54296875" style="3" customWidth="1"/>
    <col min="29" max="29" width="14.81640625" style="3" bestFit="1" customWidth="1"/>
    <col min="30" max="16384" width="11.453125" style="3"/>
  </cols>
  <sheetData>
    <row r="1" spans="1:29" ht="15" customHeight="1" x14ac:dyDescent="0.35">
      <c r="A1" s="122" t="s">
        <v>234</v>
      </c>
      <c r="B1" s="123"/>
      <c r="C1" s="124">
        <f ca="1">TODAY()</f>
        <v>45246</v>
      </c>
      <c r="D1" s="123"/>
      <c r="E1" s="4"/>
      <c r="F1" s="4"/>
      <c r="G1" s="4"/>
      <c r="H1" s="125">
        <f ca="1">TODAY()</f>
        <v>45246</v>
      </c>
      <c r="I1" s="126"/>
      <c r="J1" s="127" t="s">
        <v>235</v>
      </c>
      <c r="K1" s="129"/>
      <c r="L1" s="130"/>
      <c r="V1" s="98"/>
      <c r="W1" s="99"/>
      <c r="X1" s="100"/>
      <c r="Y1" s="101"/>
      <c r="Z1" s="101"/>
    </row>
    <row r="2" spans="1:29" ht="25" customHeight="1" x14ac:dyDescent="0.35">
      <c r="A2" s="133" t="s">
        <v>236</v>
      </c>
      <c r="B2" s="133"/>
      <c r="C2" s="5"/>
      <c r="D2" s="5"/>
      <c r="E2" s="5"/>
      <c r="F2" s="5"/>
      <c r="G2" s="5"/>
      <c r="H2" s="134" t="s">
        <v>237</v>
      </c>
      <c r="I2" s="134"/>
      <c r="J2" s="128"/>
      <c r="K2" s="131"/>
      <c r="L2" s="132"/>
      <c r="V2" s="121" t="s">
        <v>516</v>
      </c>
      <c r="W2" s="121"/>
      <c r="X2" s="121"/>
      <c r="Y2" s="121"/>
      <c r="Z2" s="121"/>
      <c r="AA2" s="121"/>
      <c r="AB2" s="121"/>
      <c r="AC2" s="121"/>
    </row>
    <row r="3" spans="1:29" ht="29" customHeight="1" x14ac:dyDescent="0.35">
      <c r="A3" s="135"/>
      <c r="B3" s="135"/>
      <c r="C3" s="7"/>
      <c r="D3" s="7"/>
      <c r="E3" s="7"/>
      <c r="F3" s="7"/>
      <c r="G3" s="7"/>
      <c r="H3" s="117" t="s">
        <v>238</v>
      </c>
      <c r="I3" s="118"/>
      <c r="J3" s="6" t="s">
        <v>231</v>
      </c>
      <c r="K3" s="6" t="s">
        <v>239</v>
      </c>
      <c r="L3" s="8" t="s">
        <v>240</v>
      </c>
      <c r="M3" s="91" t="s">
        <v>522</v>
      </c>
      <c r="N3" s="89" t="s">
        <v>524</v>
      </c>
      <c r="O3" s="89" t="s">
        <v>523</v>
      </c>
      <c r="V3" s="117" t="s">
        <v>238</v>
      </c>
      <c r="W3" s="118"/>
      <c r="X3" s="6" t="s">
        <v>512</v>
      </c>
      <c r="Y3" s="6" t="s">
        <v>239</v>
      </c>
      <c r="Z3" s="8" t="s">
        <v>240</v>
      </c>
    </row>
    <row r="4" spans="1:29" ht="17.5" customHeight="1" x14ac:dyDescent="0.45">
      <c r="A4" s="74"/>
      <c r="B4" s="9"/>
      <c r="C4" s="10"/>
      <c r="D4" s="10"/>
      <c r="E4" s="10"/>
      <c r="F4" s="11"/>
      <c r="G4" s="11"/>
      <c r="H4" s="119"/>
      <c r="I4" s="120"/>
      <c r="J4" s="12">
        <v>0.35</v>
      </c>
      <c r="K4" s="13">
        <v>0.6</v>
      </c>
      <c r="L4" s="14">
        <v>0.1</v>
      </c>
      <c r="M4" s="139" t="s">
        <v>517</v>
      </c>
      <c r="N4" s="140"/>
      <c r="O4" s="140"/>
      <c r="V4" s="119"/>
      <c r="W4" s="120"/>
      <c r="X4" s="106" t="s">
        <v>513</v>
      </c>
      <c r="Y4" s="106">
        <v>1</v>
      </c>
      <c r="Z4" s="14"/>
    </row>
    <row r="5" spans="1:29" ht="41.5" customHeight="1" x14ac:dyDescent="0.35">
      <c r="A5" s="136" t="s">
        <v>241</v>
      </c>
      <c r="B5" s="137"/>
      <c r="C5" s="15" t="s">
        <v>242</v>
      </c>
      <c r="D5" s="15" t="s">
        <v>243</v>
      </c>
      <c r="E5" s="15" t="s">
        <v>244</v>
      </c>
      <c r="F5" s="15" t="s">
        <v>245</v>
      </c>
      <c r="G5" s="15" t="s">
        <v>246</v>
      </c>
      <c r="H5" s="16" t="s">
        <v>247</v>
      </c>
      <c r="I5" s="17" t="s">
        <v>505</v>
      </c>
      <c r="J5" s="18" t="s">
        <v>244</v>
      </c>
      <c r="K5" s="18" t="s">
        <v>248</v>
      </c>
      <c r="L5" s="19" t="s">
        <v>249</v>
      </c>
      <c r="M5" s="94" t="s">
        <v>502</v>
      </c>
      <c r="N5" s="95" t="s">
        <v>503</v>
      </c>
      <c r="O5" s="95" t="s">
        <v>504</v>
      </c>
      <c r="P5" s="84" t="s">
        <v>508</v>
      </c>
      <c r="Q5" s="84" t="s">
        <v>509</v>
      </c>
      <c r="R5" s="88" t="s">
        <v>506</v>
      </c>
      <c r="S5" s="93" t="s">
        <v>507</v>
      </c>
      <c r="T5" s="96" t="s">
        <v>510</v>
      </c>
      <c r="V5" s="102" t="s">
        <v>247</v>
      </c>
      <c r="W5" s="103" t="s">
        <v>505</v>
      </c>
      <c r="X5" s="104" t="s">
        <v>244</v>
      </c>
      <c r="Y5" s="104" t="s">
        <v>248</v>
      </c>
      <c r="Z5" s="105" t="s">
        <v>249</v>
      </c>
      <c r="AA5" s="107" t="s">
        <v>511</v>
      </c>
      <c r="AB5" s="108" t="s">
        <v>514</v>
      </c>
      <c r="AC5" s="108" t="s">
        <v>515</v>
      </c>
    </row>
    <row r="6" spans="1:29" ht="17" x14ac:dyDescent="0.4">
      <c r="A6" s="42" t="s">
        <v>8</v>
      </c>
      <c r="B6" s="20" t="s">
        <v>250</v>
      </c>
      <c r="C6" s="21">
        <f t="shared" ref="C6:C69" si="0">H6</f>
        <v>10</v>
      </c>
      <c r="D6" s="21">
        <f t="shared" ref="D6:D69" si="1">K6</f>
        <v>6</v>
      </c>
      <c r="E6" s="21">
        <f t="shared" ref="E6:E69" si="2">C6+D6</f>
        <v>16</v>
      </c>
      <c r="F6" s="21"/>
      <c r="G6" s="21"/>
      <c r="H6" s="22">
        <v>10</v>
      </c>
      <c r="I6" s="23">
        <v>88</v>
      </c>
      <c r="J6" s="24">
        <f>H6*I6</f>
        <v>880</v>
      </c>
      <c r="K6" s="25">
        <f t="shared" ref="K6:K69" si="3">H6*$K$4</f>
        <v>6</v>
      </c>
      <c r="L6" s="26">
        <f t="shared" ref="L6:L69" si="4">H6+K6</f>
        <v>16</v>
      </c>
      <c r="M6" s="91">
        <f>VLOOKUP(A6,'PRECIOS SITEMA'!A:I,7,FALSE)</f>
        <v>61.6</v>
      </c>
      <c r="N6" s="89">
        <f>VLOOKUP(A6,'PRECIOS SITEMA'!A:I,9,FALSE)</f>
        <v>88</v>
      </c>
      <c r="O6" s="89">
        <f>VLOOKUP(A6,'PRECIOS SITEMA'!A:N,12,FALSE)</f>
        <v>43.12</v>
      </c>
      <c r="P6" s="83">
        <f>I6-(I6*0.35)</f>
        <v>57.2</v>
      </c>
      <c r="Q6" s="83">
        <f>P6-(P6*0.1)</f>
        <v>51.480000000000004</v>
      </c>
      <c r="R6" s="83">
        <f>Q6*H6</f>
        <v>514.80000000000007</v>
      </c>
      <c r="S6" s="63">
        <f>R6/L6</f>
        <v>32.175000000000004</v>
      </c>
      <c r="T6" s="97">
        <f>100-(S6*100/M6)</f>
        <v>47.767857142857139</v>
      </c>
      <c r="V6" s="22">
        <v>10</v>
      </c>
      <c r="W6" s="23">
        <v>88</v>
      </c>
      <c r="X6" s="24">
        <f>V6*W6</f>
        <v>880</v>
      </c>
      <c r="Y6" s="25">
        <f>V6*$Y$4</f>
        <v>10</v>
      </c>
      <c r="Z6" s="26">
        <f t="shared" ref="Z6:Z69" si="5">V6+Y6</f>
        <v>20</v>
      </c>
      <c r="AA6" s="63">
        <f>X6/Z6</f>
        <v>44</v>
      </c>
      <c r="AB6" s="97">
        <f>100-(S6*100/AA6)</f>
        <v>26.874999999999986</v>
      </c>
      <c r="AC6" s="109">
        <f>100-(AA6*100/M6)</f>
        <v>28.571428571428569</v>
      </c>
    </row>
    <row r="7" spans="1:29" ht="17" x14ac:dyDescent="0.4">
      <c r="A7" s="42" t="s">
        <v>6</v>
      </c>
      <c r="B7" s="20" t="s">
        <v>251</v>
      </c>
      <c r="C7" s="21">
        <f t="shared" si="0"/>
        <v>10</v>
      </c>
      <c r="D7" s="21">
        <f t="shared" si="1"/>
        <v>6</v>
      </c>
      <c r="E7" s="21">
        <f t="shared" si="2"/>
        <v>16</v>
      </c>
      <c r="F7" s="21"/>
      <c r="G7" s="21"/>
      <c r="H7" s="22">
        <v>10</v>
      </c>
      <c r="I7" s="23">
        <v>129</v>
      </c>
      <c r="J7" s="24">
        <f>H7*I7</f>
        <v>1290</v>
      </c>
      <c r="K7" s="25">
        <f>H7*$K$4</f>
        <v>6</v>
      </c>
      <c r="L7" s="26">
        <f>H7+K7</f>
        <v>16</v>
      </c>
      <c r="M7" s="91">
        <f>VLOOKUP(A7,'PRECIOS SITEMA'!A:I,7,FALSE)</f>
        <v>90.3</v>
      </c>
      <c r="N7" s="89">
        <f>VLOOKUP(A7,'PRECIOS SITEMA'!A:I,9,FALSE)</f>
        <v>129</v>
      </c>
      <c r="O7" s="89">
        <f>VLOOKUP(A7,'PRECIOS SITEMA'!A:N,12,FALSE)</f>
        <v>63.21</v>
      </c>
      <c r="P7" s="83">
        <f t="shared" ref="P7:P70" si="6">I7-(I7*0.35)</f>
        <v>83.85</v>
      </c>
      <c r="Q7" s="83">
        <f t="shared" ref="Q7:Q70" si="7">P7-(P7*0.1)</f>
        <v>75.464999999999989</v>
      </c>
      <c r="R7" s="83">
        <f t="shared" ref="R7:R70" si="8">Q7*H7</f>
        <v>754.64999999999986</v>
      </c>
      <c r="S7" s="63">
        <f t="shared" ref="S7:S70" si="9">R7/L7</f>
        <v>47.165624999999991</v>
      </c>
      <c r="T7" s="97">
        <f t="shared" ref="T7:T70" si="10">100-(S7*100/M7)</f>
        <v>47.767857142857153</v>
      </c>
      <c r="V7" s="22">
        <v>10</v>
      </c>
      <c r="W7" s="23">
        <v>129</v>
      </c>
      <c r="X7" s="24">
        <f>V7*W7</f>
        <v>1290</v>
      </c>
      <c r="Y7" s="25">
        <f t="shared" ref="Y7:Y70" si="11">V7*$Y$4</f>
        <v>10</v>
      </c>
      <c r="Z7" s="26">
        <f>V7+Y7</f>
        <v>20</v>
      </c>
      <c r="AA7" s="63">
        <f t="shared" ref="AA7:AA70" si="12">X7/Z7</f>
        <v>64.5</v>
      </c>
      <c r="AB7" s="97">
        <f t="shared" ref="AB7:AB70" si="13">100-(S7*100/AA7)</f>
        <v>26.875000000000014</v>
      </c>
      <c r="AC7" s="109">
        <f t="shared" ref="AC7:AC70" si="14">100-(AA7*100/M7)</f>
        <v>28.571428571428569</v>
      </c>
    </row>
    <row r="8" spans="1:29" ht="17" x14ac:dyDescent="0.4">
      <c r="A8" s="42" t="s">
        <v>10</v>
      </c>
      <c r="B8" s="27" t="s">
        <v>252</v>
      </c>
      <c r="C8" s="21">
        <f t="shared" si="0"/>
        <v>10</v>
      </c>
      <c r="D8" s="21">
        <f t="shared" si="1"/>
        <v>6</v>
      </c>
      <c r="E8" s="21">
        <f t="shared" si="2"/>
        <v>16</v>
      </c>
      <c r="F8" s="21"/>
      <c r="G8" s="21"/>
      <c r="H8" s="22">
        <v>10</v>
      </c>
      <c r="I8" s="23">
        <v>126</v>
      </c>
      <c r="J8" s="24">
        <f>H8*I8</f>
        <v>1260</v>
      </c>
      <c r="K8" s="25">
        <f>H8*$K$4</f>
        <v>6</v>
      </c>
      <c r="L8" s="26">
        <f t="shared" si="4"/>
        <v>16</v>
      </c>
      <c r="M8" s="91">
        <f>VLOOKUP(A8,'PRECIOS SITEMA'!A:I,7,FALSE)</f>
        <v>88.2</v>
      </c>
      <c r="N8" s="89">
        <f>VLOOKUP(A8,'PRECIOS SITEMA'!A:I,9,FALSE)</f>
        <v>126</v>
      </c>
      <c r="O8" s="89">
        <f>VLOOKUP(A8,'PRECIOS SITEMA'!A:N,12,FALSE)</f>
        <v>61.74</v>
      </c>
      <c r="P8" s="83">
        <f t="shared" si="6"/>
        <v>81.900000000000006</v>
      </c>
      <c r="Q8" s="83">
        <f t="shared" si="7"/>
        <v>73.710000000000008</v>
      </c>
      <c r="R8" s="83">
        <f t="shared" si="8"/>
        <v>737.10000000000014</v>
      </c>
      <c r="S8" s="63">
        <f t="shared" si="9"/>
        <v>46.068750000000009</v>
      </c>
      <c r="T8" s="97">
        <f t="shared" si="10"/>
        <v>47.767857142857132</v>
      </c>
      <c r="V8" s="22">
        <v>10</v>
      </c>
      <c r="W8" s="23">
        <v>126</v>
      </c>
      <c r="X8" s="24">
        <f>V8*W8</f>
        <v>1260</v>
      </c>
      <c r="Y8" s="25">
        <f t="shared" si="11"/>
        <v>10</v>
      </c>
      <c r="Z8" s="26">
        <f t="shared" si="5"/>
        <v>20</v>
      </c>
      <c r="AA8" s="63">
        <f t="shared" si="12"/>
        <v>63</v>
      </c>
      <c r="AB8" s="97">
        <f t="shared" si="13"/>
        <v>26.874999999999986</v>
      </c>
      <c r="AC8" s="109">
        <f t="shared" si="14"/>
        <v>28.571428571428569</v>
      </c>
    </row>
    <row r="9" spans="1:29" ht="17" x14ac:dyDescent="0.4">
      <c r="A9" s="42" t="s">
        <v>12</v>
      </c>
      <c r="B9" s="27" t="s">
        <v>253</v>
      </c>
      <c r="C9" s="21">
        <f t="shared" si="0"/>
        <v>10</v>
      </c>
      <c r="D9" s="21">
        <f t="shared" si="1"/>
        <v>6</v>
      </c>
      <c r="E9" s="21">
        <f t="shared" si="2"/>
        <v>16</v>
      </c>
      <c r="F9" s="21"/>
      <c r="G9" s="21"/>
      <c r="H9" s="22">
        <v>10</v>
      </c>
      <c r="I9" s="23">
        <v>135</v>
      </c>
      <c r="J9" s="24">
        <f t="shared" ref="J9:J72" si="15">H9*I9</f>
        <v>1350</v>
      </c>
      <c r="K9" s="25">
        <f t="shared" si="3"/>
        <v>6</v>
      </c>
      <c r="L9" s="26">
        <f t="shared" si="4"/>
        <v>16</v>
      </c>
      <c r="M9" s="91">
        <f>VLOOKUP(A9,'PRECIOS SITEMA'!A:I,7,FALSE)</f>
        <v>94.5</v>
      </c>
      <c r="N9" s="89">
        <f>VLOOKUP(A9,'PRECIOS SITEMA'!A:I,9,FALSE)</f>
        <v>135</v>
      </c>
      <c r="O9" s="89">
        <f>VLOOKUP(A9,'PRECIOS SITEMA'!A:N,12,FALSE)</f>
        <v>66.150000000000006</v>
      </c>
      <c r="P9" s="83">
        <f t="shared" si="6"/>
        <v>87.75</v>
      </c>
      <c r="Q9" s="83">
        <f t="shared" si="7"/>
        <v>78.974999999999994</v>
      </c>
      <c r="R9" s="83">
        <f t="shared" si="8"/>
        <v>789.75</v>
      </c>
      <c r="S9" s="63">
        <f t="shared" si="9"/>
        <v>49.359375</v>
      </c>
      <c r="T9" s="97">
        <f t="shared" si="10"/>
        <v>47.767857142857146</v>
      </c>
      <c r="V9" s="22">
        <v>10</v>
      </c>
      <c r="W9" s="23">
        <v>135</v>
      </c>
      <c r="X9" s="24">
        <f t="shared" ref="X9:X72" si="16">V9*W9</f>
        <v>1350</v>
      </c>
      <c r="Y9" s="25">
        <f t="shared" si="11"/>
        <v>10</v>
      </c>
      <c r="Z9" s="26">
        <f t="shared" si="5"/>
        <v>20</v>
      </c>
      <c r="AA9" s="63">
        <f t="shared" si="12"/>
        <v>67.5</v>
      </c>
      <c r="AB9" s="97">
        <f t="shared" si="13"/>
        <v>26.875</v>
      </c>
      <c r="AC9" s="109">
        <f t="shared" si="14"/>
        <v>28.571428571428569</v>
      </c>
    </row>
    <row r="10" spans="1:29" ht="17" x14ac:dyDescent="0.4">
      <c r="A10" s="42" t="s">
        <v>14</v>
      </c>
      <c r="B10" s="28" t="s">
        <v>254</v>
      </c>
      <c r="C10" s="21">
        <f t="shared" si="0"/>
        <v>10</v>
      </c>
      <c r="D10" s="21">
        <f t="shared" si="1"/>
        <v>6</v>
      </c>
      <c r="E10" s="21">
        <f t="shared" si="2"/>
        <v>16</v>
      </c>
      <c r="F10" s="21"/>
      <c r="G10" s="21"/>
      <c r="H10" s="22">
        <v>10</v>
      </c>
      <c r="I10" s="23">
        <v>265</v>
      </c>
      <c r="J10" s="24">
        <f t="shared" si="15"/>
        <v>2650</v>
      </c>
      <c r="K10" s="25">
        <f t="shared" si="3"/>
        <v>6</v>
      </c>
      <c r="L10" s="26">
        <f t="shared" si="4"/>
        <v>16</v>
      </c>
      <c r="M10" s="91">
        <f>VLOOKUP(A10,'PRECIOS SITEMA'!A:I,7,FALSE)</f>
        <v>185.5</v>
      </c>
      <c r="N10" s="89">
        <f>VLOOKUP(A10,'PRECIOS SITEMA'!A:I,9,FALSE)</f>
        <v>265</v>
      </c>
      <c r="O10" s="89">
        <f>VLOOKUP(A10,'PRECIOS SITEMA'!A:N,12,FALSE)</f>
        <v>129.85</v>
      </c>
      <c r="P10" s="83">
        <f t="shared" si="6"/>
        <v>172.25</v>
      </c>
      <c r="Q10" s="83">
        <f t="shared" si="7"/>
        <v>155.02500000000001</v>
      </c>
      <c r="R10" s="83">
        <f t="shared" si="8"/>
        <v>1550.25</v>
      </c>
      <c r="S10" s="63">
        <f t="shared" si="9"/>
        <v>96.890625</v>
      </c>
      <c r="T10" s="97">
        <f t="shared" si="10"/>
        <v>47.767857142857146</v>
      </c>
      <c r="V10" s="22">
        <v>10</v>
      </c>
      <c r="W10" s="23">
        <v>265</v>
      </c>
      <c r="X10" s="24">
        <f t="shared" si="16"/>
        <v>2650</v>
      </c>
      <c r="Y10" s="25">
        <f t="shared" si="11"/>
        <v>10</v>
      </c>
      <c r="Z10" s="26">
        <f t="shared" si="5"/>
        <v>20</v>
      </c>
      <c r="AA10" s="63">
        <f t="shared" si="12"/>
        <v>132.5</v>
      </c>
      <c r="AB10" s="97">
        <f t="shared" si="13"/>
        <v>26.875</v>
      </c>
      <c r="AC10" s="109">
        <f t="shared" si="14"/>
        <v>28.571428571428569</v>
      </c>
    </row>
    <row r="11" spans="1:29" ht="17" x14ac:dyDescent="0.4">
      <c r="A11" s="42" t="s">
        <v>16</v>
      </c>
      <c r="B11" s="28" t="s">
        <v>255</v>
      </c>
      <c r="C11" s="21">
        <f t="shared" si="0"/>
        <v>10</v>
      </c>
      <c r="D11" s="21">
        <f t="shared" si="1"/>
        <v>6</v>
      </c>
      <c r="E11" s="21">
        <f t="shared" si="2"/>
        <v>16</v>
      </c>
      <c r="F11" s="21"/>
      <c r="G11" s="21"/>
      <c r="H11" s="22">
        <v>10</v>
      </c>
      <c r="I11" s="23">
        <v>485</v>
      </c>
      <c r="J11" s="24">
        <f t="shared" si="15"/>
        <v>4850</v>
      </c>
      <c r="K11" s="25">
        <f t="shared" si="3"/>
        <v>6</v>
      </c>
      <c r="L11" s="26">
        <f t="shared" si="4"/>
        <v>16</v>
      </c>
      <c r="M11" s="91">
        <f>VLOOKUP(A11,'PRECIOS SITEMA'!A:I,7,FALSE)</f>
        <v>339.5</v>
      </c>
      <c r="N11" s="89">
        <f>VLOOKUP(A11,'PRECIOS SITEMA'!A:I,9,FALSE)</f>
        <v>485</v>
      </c>
      <c r="O11" s="89">
        <f>VLOOKUP(A11,'PRECIOS SITEMA'!A:N,12,FALSE)</f>
        <v>237.65</v>
      </c>
      <c r="P11" s="83">
        <f t="shared" si="6"/>
        <v>315.25</v>
      </c>
      <c r="Q11" s="83">
        <f t="shared" si="7"/>
        <v>283.72500000000002</v>
      </c>
      <c r="R11" s="83">
        <f t="shared" si="8"/>
        <v>2837.25</v>
      </c>
      <c r="S11" s="63">
        <f t="shared" si="9"/>
        <v>177.328125</v>
      </c>
      <c r="T11" s="97">
        <f t="shared" si="10"/>
        <v>47.767857142857146</v>
      </c>
      <c r="V11" s="22">
        <v>10</v>
      </c>
      <c r="W11" s="23">
        <v>485</v>
      </c>
      <c r="X11" s="24">
        <f t="shared" si="16"/>
        <v>4850</v>
      </c>
      <c r="Y11" s="25">
        <f t="shared" si="11"/>
        <v>10</v>
      </c>
      <c r="Z11" s="26">
        <f t="shared" si="5"/>
        <v>20</v>
      </c>
      <c r="AA11" s="63">
        <f t="shared" si="12"/>
        <v>242.5</v>
      </c>
      <c r="AB11" s="97">
        <f t="shared" si="13"/>
        <v>26.875</v>
      </c>
      <c r="AC11" s="109">
        <f t="shared" si="14"/>
        <v>28.571428571428569</v>
      </c>
    </row>
    <row r="12" spans="1:29" ht="17" x14ac:dyDescent="0.4">
      <c r="A12" s="42" t="s">
        <v>18</v>
      </c>
      <c r="B12" s="29" t="s">
        <v>256</v>
      </c>
      <c r="C12" s="21">
        <f t="shared" si="0"/>
        <v>10</v>
      </c>
      <c r="D12" s="21">
        <f t="shared" si="1"/>
        <v>6</v>
      </c>
      <c r="E12" s="21">
        <f t="shared" si="2"/>
        <v>16</v>
      </c>
      <c r="F12" s="21"/>
      <c r="G12" s="21"/>
      <c r="H12" s="22">
        <v>10</v>
      </c>
      <c r="I12" s="23">
        <v>141</v>
      </c>
      <c r="J12" s="24">
        <f t="shared" si="15"/>
        <v>1410</v>
      </c>
      <c r="K12" s="25">
        <f t="shared" si="3"/>
        <v>6</v>
      </c>
      <c r="L12" s="26">
        <f t="shared" si="4"/>
        <v>16</v>
      </c>
      <c r="M12" s="91">
        <f>VLOOKUP(A12,'PRECIOS SITEMA'!A:I,7,FALSE)</f>
        <v>98.7</v>
      </c>
      <c r="N12" s="89">
        <f>VLOOKUP(A12,'PRECIOS SITEMA'!A:I,9,FALSE)</f>
        <v>141</v>
      </c>
      <c r="O12" s="89">
        <f>VLOOKUP(A12,'PRECIOS SITEMA'!A:N,12,FALSE)</f>
        <v>69.09</v>
      </c>
      <c r="P12" s="83">
        <f t="shared" si="6"/>
        <v>91.65</v>
      </c>
      <c r="Q12" s="83">
        <f t="shared" si="7"/>
        <v>82.484999999999999</v>
      </c>
      <c r="R12" s="83">
        <f t="shared" si="8"/>
        <v>824.85</v>
      </c>
      <c r="S12" s="63">
        <f t="shared" si="9"/>
        <v>51.553125000000001</v>
      </c>
      <c r="T12" s="97">
        <f t="shared" si="10"/>
        <v>47.767857142857146</v>
      </c>
      <c r="V12" s="22">
        <v>10</v>
      </c>
      <c r="W12" s="23">
        <v>141</v>
      </c>
      <c r="X12" s="24">
        <f t="shared" si="16"/>
        <v>1410</v>
      </c>
      <c r="Y12" s="25">
        <f t="shared" si="11"/>
        <v>10</v>
      </c>
      <c r="Z12" s="26">
        <f t="shared" si="5"/>
        <v>20</v>
      </c>
      <c r="AA12" s="63">
        <f t="shared" si="12"/>
        <v>70.5</v>
      </c>
      <c r="AB12" s="97">
        <f t="shared" si="13"/>
        <v>26.875</v>
      </c>
      <c r="AC12" s="109">
        <f t="shared" si="14"/>
        <v>28.571428571428569</v>
      </c>
    </row>
    <row r="13" spans="1:29" ht="17" x14ac:dyDescent="0.4">
      <c r="A13" s="42" t="s">
        <v>20</v>
      </c>
      <c r="B13" s="29" t="s">
        <v>257</v>
      </c>
      <c r="C13" s="21">
        <f t="shared" si="0"/>
        <v>10</v>
      </c>
      <c r="D13" s="21">
        <f t="shared" si="1"/>
        <v>6</v>
      </c>
      <c r="E13" s="21">
        <f t="shared" si="2"/>
        <v>16</v>
      </c>
      <c r="F13" s="21"/>
      <c r="G13" s="21"/>
      <c r="H13" s="22">
        <v>10</v>
      </c>
      <c r="I13" s="23">
        <v>191</v>
      </c>
      <c r="J13" s="24">
        <f t="shared" si="15"/>
        <v>1910</v>
      </c>
      <c r="K13" s="25">
        <f t="shared" si="3"/>
        <v>6</v>
      </c>
      <c r="L13" s="26">
        <f t="shared" si="4"/>
        <v>16</v>
      </c>
      <c r="M13" s="91">
        <f>VLOOKUP(A13,'PRECIOS SITEMA'!A:I,7,FALSE)</f>
        <v>133.69999999999999</v>
      </c>
      <c r="N13" s="89">
        <f>VLOOKUP(A13,'PRECIOS SITEMA'!A:I,9,FALSE)</f>
        <v>191</v>
      </c>
      <c r="O13" s="89">
        <f>VLOOKUP(A13,'PRECIOS SITEMA'!A:N,12,FALSE)</f>
        <v>93.59</v>
      </c>
      <c r="P13" s="83">
        <f t="shared" si="6"/>
        <v>124.15</v>
      </c>
      <c r="Q13" s="83">
        <f t="shared" si="7"/>
        <v>111.735</v>
      </c>
      <c r="R13" s="83">
        <f t="shared" si="8"/>
        <v>1117.3499999999999</v>
      </c>
      <c r="S13" s="63">
        <f t="shared" si="9"/>
        <v>69.834374999999994</v>
      </c>
      <c r="T13" s="97">
        <f t="shared" si="10"/>
        <v>47.767857142857146</v>
      </c>
      <c r="V13" s="22">
        <v>10</v>
      </c>
      <c r="W13" s="23">
        <v>191</v>
      </c>
      <c r="X13" s="24">
        <f t="shared" si="16"/>
        <v>1910</v>
      </c>
      <c r="Y13" s="25">
        <f t="shared" si="11"/>
        <v>10</v>
      </c>
      <c r="Z13" s="26">
        <f t="shared" si="5"/>
        <v>20</v>
      </c>
      <c r="AA13" s="63">
        <f t="shared" si="12"/>
        <v>95.5</v>
      </c>
      <c r="AB13" s="97">
        <f t="shared" si="13"/>
        <v>26.875000000000014</v>
      </c>
      <c r="AC13" s="109">
        <f t="shared" si="14"/>
        <v>28.571428571428569</v>
      </c>
    </row>
    <row r="14" spans="1:29" ht="17" x14ac:dyDescent="0.4">
      <c r="A14" s="42" t="s">
        <v>22</v>
      </c>
      <c r="B14" s="29" t="s">
        <v>258</v>
      </c>
      <c r="C14" s="21">
        <f t="shared" si="0"/>
        <v>10</v>
      </c>
      <c r="D14" s="21">
        <f t="shared" si="1"/>
        <v>6</v>
      </c>
      <c r="E14" s="21">
        <f t="shared" si="2"/>
        <v>16</v>
      </c>
      <c r="F14" s="21"/>
      <c r="G14" s="21"/>
      <c r="H14" s="22">
        <v>10</v>
      </c>
      <c r="I14" s="23">
        <v>245</v>
      </c>
      <c r="J14" s="24">
        <f t="shared" si="15"/>
        <v>2450</v>
      </c>
      <c r="K14" s="25">
        <f t="shared" si="3"/>
        <v>6</v>
      </c>
      <c r="L14" s="26">
        <f t="shared" si="4"/>
        <v>16</v>
      </c>
      <c r="M14" s="91">
        <f>VLOOKUP(A14,'PRECIOS SITEMA'!A:I,7,FALSE)</f>
        <v>171.5</v>
      </c>
      <c r="N14" s="89">
        <f>VLOOKUP(A14,'PRECIOS SITEMA'!A:I,9,FALSE)</f>
        <v>245</v>
      </c>
      <c r="O14" s="89">
        <f>VLOOKUP(A14,'PRECIOS SITEMA'!A:N,12,FALSE)</f>
        <v>120.05</v>
      </c>
      <c r="P14" s="83">
        <f t="shared" si="6"/>
        <v>159.25</v>
      </c>
      <c r="Q14" s="83">
        <f t="shared" si="7"/>
        <v>143.32499999999999</v>
      </c>
      <c r="R14" s="83">
        <f t="shared" si="8"/>
        <v>1433.25</v>
      </c>
      <c r="S14" s="63">
        <f t="shared" si="9"/>
        <v>89.578125</v>
      </c>
      <c r="T14" s="97">
        <f t="shared" si="10"/>
        <v>47.767857142857146</v>
      </c>
      <c r="V14" s="22">
        <v>10</v>
      </c>
      <c r="W14" s="23">
        <v>245</v>
      </c>
      <c r="X14" s="24">
        <f t="shared" si="16"/>
        <v>2450</v>
      </c>
      <c r="Y14" s="25">
        <f t="shared" si="11"/>
        <v>10</v>
      </c>
      <c r="Z14" s="26">
        <f t="shared" si="5"/>
        <v>20</v>
      </c>
      <c r="AA14" s="63">
        <f t="shared" si="12"/>
        <v>122.5</v>
      </c>
      <c r="AB14" s="97">
        <f t="shared" si="13"/>
        <v>26.875</v>
      </c>
      <c r="AC14" s="109">
        <f t="shared" si="14"/>
        <v>28.571428571428569</v>
      </c>
    </row>
    <row r="15" spans="1:29" ht="17" x14ac:dyDescent="0.4">
      <c r="A15" s="42" t="s">
        <v>24</v>
      </c>
      <c r="B15" s="30" t="s">
        <v>259</v>
      </c>
      <c r="C15" s="21">
        <f t="shared" si="0"/>
        <v>10</v>
      </c>
      <c r="D15" s="21">
        <f t="shared" si="1"/>
        <v>6</v>
      </c>
      <c r="E15" s="21">
        <f t="shared" si="2"/>
        <v>16</v>
      </c>
      <c r="F15" s="31"/>
      <c r="G15" s="31"/>
      <c r="H15" s="22">
        <v>10</v>
      </c>
      <c r="I15" s="23">
        <v>163</v>
      </c>
      <c r="J15" s="24">
        <f t="shared" si="15"/>
        <v>1630</v>
      </c>
      <c r="K15" s="25">
        <f t="shared" si="3"/>
        <v>6</v>
      </c>
      <c r="L15" s="26">
        <f t="shared" si="4"/>
        <v>16</v>
      </c>
      <c r="M15" s="91">
        <f>VLOOKUP(A15,'PRECIOS SITEMA'!A:I,7,FALSE)</f>
        <v>114.1</v>
      </c>
      <c r="N15" s="89">
        <f>VLOOKUP(A15,'PRECIOS SITEMA'!A:I,9,FALSE)</f>
        <v>163</v>
      </c>
      <c r="O15" s="89">
        <f>VLOOKUP(A15,'PRECIOS SITEMA'!A:N,12,FALSE)</f>
        <v>79.87</v>
      </c>
      <c r="P15" s="83">
        <f t="shared" si="6"/>
        <v>105.95</v>
      </c>
      <c r="Q15" s="83">
        <f t="shared" si="7"/>
        <v>95.355000000000004</v>
      </c>
      <c r="R15" s="83">
        <f t="shared" si="8"/>
        <v>953.55000000000007</v>
      </c>
      <c r="S15" s="63">
        <f t="shared" si="9"/>
        <v>59.596875000000004</v>
      </c>
      <c r="T15" s="97">
        <f t="shared" si="10"/>
        <v>47.767857142857139</v>
      </c>
      <c r="V15" s="22">
        <v>10</v>
      </c>
      <c r="W15" s="23">
        <v>163</v>
      </c>
      <c r="X15" s="24">
        <f t="shared" si="16"/>
        <v>1630</v>
      </c>
      <c r="Y15" s="25">
        <f t="shared" si="11"/>
        <v>10</v>
      </c>
      <c r="Z15" s="26">
        <f t="shared" si="5"/>
        <v>20</v>
      </c>
      <c r="AA15" s="63">
        <f t="shared" si="12"/>
        <v>81.5</v>
      </c>
      <c r="AB15" s="97">
        <f t="shared" si="13"/>
        <v>26.875</v>
      </c>
      <c r="AC15" s="109">
        <f t="shared" si="14"/>
        <v>28.571428571428569</v>
      </c>
    </row>
    <row r="16" spans="1:29" ht="17" x14ac:dyDescent="0.4">
      <c r="A16" s="42" t="s">
        <v>26</v>
      </c>
      <c r="B16" s="32" t="s">
        <v>260</v>
      </c>
      <c r="C16" s="21">
        <f t="shared" si="0"/>
        <v>10</v>
      </c>
      <c r="D16" s="21">
        <f t="shared" si="1"/>
        <v>6</v>
      </c>
      <c r="E16" s="21">
        <f t="shared" si="2"/>
        <v>16</v>
      </c>
      <c r="F16" s="21"/>
      <c r="G16" s="21"/>
      <c r="H16" s="22">
        <v>10</v>
      </c>
      <c r="I16" s="23">
        <v>205</v>
      </c>
      <c r="J16" s="24">
        <f t="shared" si="15"/>
        <v>2050</v>
      </c>
      <c r="K16" s="25">
        <f t="shared" si="3"/>
        <v>6</v>
      </c>
      <c r="L16" s="26">
        <f t="shared" si="4"/>
        <v>16</v>
      </c>
      <c r="M16" s="91">
        <f>VLOOKUP(A16,'PRECIOS SITEMA'!A:I,7,FALSE)</f>
        <v>143.5</v>
      </c>
      <c r="N16" s="89">
        <f>VLOOKUP(A16,'PRECIOS SITEMA'!A:I,9,FALSE)</f>
        <v>205</v>
      </c>
      <c r="O16" s="89">
        <f>VLOOKUP(A16,'PRECIOS SITEMA'!A:N,12,FALSE)</f>
        <v>100.45</v>
      </c>
      <c r="P16" s="83">
        <f t="shared" si="6"/>
        <v>133.25</v>
      </c>
      <c r="Q16" s="83">
        <f t="shared" si="7"/>
        <v>119.925</v>
      </c>
      <c r="R16" s="83">
        <f t="shared" si="8"/>
        <v>1199.25</v>
      </c>
      <c r="S16" s="63">
        <f t="shared" si="9"/>
        <v>74.953125</v>
      </c>
      <c r="T16" s="97">
        <f t="shared" si="10"/>
        <v>47.767857142857146</v>
      </c>
      <c r="V16" s="22">
        <v>10</v>
      </c>
      <c r="W16" s="23">
        <v>205</v>
      </c>
      <c r="X16" s="24">
        <f t="shared" si="16"/>
        <v>2050</v>
      </c>
      <c r="Y16" s="25">
        <f t="shared" si="11"/>
        <v>10</v>
      </c>
      <c r="Z16" s="26">
        <f t="shared" si="5"/>
        <v>20</v>
      </c>
      <c r="AA16" s="63">
        <f t="shared" si="12"/>
        <v>102.5</v>
      </c>
      <c r="AB16" s="97">
        <f t="shared" si="13"/>
        <v>26.875</v>
      </c>
      <c r="AC16" s="109">
        <f t="shared" si="14"/>
        <v>28.571428571428569</v>
      </c>
    </row>
    <row r="17" spans="1:29" ht="17" x14ac:dyDescent="0.4">
      <c r="A17" s="42" t="s">
        <v>28</v>
      </c>
      <c r="B17" s="32" t="s">
        <v>261</v>
      </c>
      <c r="C17" s="21">
        <f t="shared" si="0"/>
        <v>10</v>
      </c>
      <c r="D17" s="21">
        <f t="shared" si="1"/>
        <v>6</v>
      </c>
      <c r="E17" s="21">
        <f t="shared" si="2"/>
        <v>16</v>
      </c>
      <c r="F17" s="21"/>
      <c r="G17" s="21"/>
      <c r="H17" s="22">
        <v>10</v>
      </c>
      <c r="I17" s="23">
        <v>255</v>
      </c>
      <c r="J17" s="24">
        <f t="shared" si="15"/>
        <v>2550</v>
      </c>
      <c r="K17" s="25">
        <f t="shared" si="3"/>
        <v>6</v>
      </c>
      <c r="L17" s="26">
        <f t="shared" si="4"/>
        <v>16</v>
      </c>
      <c r="M17" s="91">
        <f>VLOOKUP(A17,'PRECIOS SITEMA'!A:I,7,FALSE)</f>
        <v>178.5</v>
      </c>
      <c r="N17" s="89">
        <f>VLOOKUP(A17,'PRECIOS SITEMA'!A:I,9,FALSE)</f>
        <v>255</v>
      </c>
      <c r="O17" s="89">
        <f>VLOOKUP(A17,'PRECIOS SITEMA'!A:N,12,FALSE)</f>
        <v>124.95</v>
      </c>
      <c r="P17" s="83">
        <f t="shared" si="6"/>
        <v>165.75</v>
      </c>
      <c r="Q17" s="83">
        <f t="shared" si="7"/>
        <v>149.17500000000001</v>
      </c>
      <c r="R17" s="83">
        <f t="shared" si="8"/>
        <v>1491.75</v>
      </c>
      <c r="S17" s="63">
        <f t="shared" si="9"/>
        <v>93.234375</v>
      </c>
      <c r="T17" s="97">
        <f t="shared" si="10"/>
        <v>47.767857142857146</v>
      </c>
      <c r="V17" s="22">
        <v>10</v>
      </c>
      <c r="W17" s="23">
        <v>255</v>
      </c>
      <c r="X17" s="24">
        <f t="shared" si="16"/>
        <v>2550</v>
      </c>
      <c r="Y17" s="25">
        <f t="shared" si="11"/>
        <v>10</v>
      </c>
      <c r="Z17" s="26">
        <f t="shared" si="5"/>
        <v>20</v>
      </c>
      <c r="AA17" s="63">
        <f t="shared" si="12"/>
        <v>127.5</v>
      </c>
      <c r="AB17" s="97">
        <f t="shared" si="13"/>
        <v>26.875</v>
      </c>
      <c r="AC17" s="109">
        <f t="shared" si="14"/>
        <v>28.571428571428569</v>
      </c>
    </row>
    <row r="18" spans="1:29" ht="17" x14ac:dyDescent="0.4">
      <c r="A18" s="42" t="s">
        <v>30</v>
      </c>
      <c r="B18" s="29" t="s">
        <v>262</v>
      </c>
      <c r="C18" s="21">
        <f t="shared" si="0"/>
        <v>10</v>
      </c>
      <c r="D18" s="21">
        <f t="shared" si="1"/>
        <v>6</v>
      </c>
      <c r="E18" s="21">
        <f t="shared" si="2"/>
        <v>16</v>
      </c>
      <c r="F18" s="21"/>
      <c r="G18" s="21"/>
      <c r="H18" s="22">
        <v>10</v>
      </c>
      <c r="I18" s="23">
        <v>127</v>
      </c>
      <c r="J18" s="24">
        <f t="shared" si="15"/>
        <v>1270</v>
      </c>
      <c r="K18" s="25">
        <f t="shared" si="3"/>
        <v>6</v>
      </c>
      <c r="L18" s="26">
        <f t="shared" si="4"/>
        <v>16</v>
      </c>
      <c r="M18" s="91">
        <f>VLOOKUP(A18,'PRECIOS SITEMA'!A:I,7,FALSE)</f>
        <v>88.9</v>
      </c>
      <c r="N18" s="89">
        <f>VLOOKUP(A18,'PRECIOS SITEMA'!A:I,9,FALSE)</f>
        <v>127</v>
      </c>
      <c r="O18" s="89">
        <f>VLOOKUP(A18,'PRECIOS SITEMA'!A:N,12,FALSE)</f>
        <v>62.23</v>
      </c>
      <c r="P18" s="83">
        <f t="shared" si="6"/>
        <v>82.550000000000011</v>
      </c>
      <c r="Q18" s="83">
        <f t="shared" si="7"/>
        <v>74.295000000000016</v>
      </c>
      <c r="R18" s="83">
        <f t="shared" si="8"/>
        <v>742.95000000000016</v>
      </c>
      <c r="S18" s="63">
        <f t="shared" si="9"/>
        <v>46.43437500000001</v>
      </c>
      <c r="T18" s="97">
        <f t="shared" si="10"/>
        <v>47.767857142857139</v>
      </c>
      <c r="V18" s="22">
        <v>10</v>
      </c>
      <c r="W18" s="23">
        <v>127</v>
      </c>
      <c r="X18" s="24">
        <f t="shared" si="16"/>
        <v>1270</v>
      </c>
      <c r="Y18" s="25">
        <f t="shared" si="11"/>
        <v>10</v>
      </c>
      <c r="Z18" s="26">
        <f t="shared" si="5"/>
        <v>20</v>
      </c>
      <c r="AA18" s="63">
        <f t="shared" si="12"/>
        <v>63.5</v>
      </c>
      <c r="AB18" s="97">
        <f t="shared" si="13"/>
        <v>26.874999999999986</v>
      </c>
      <c r="AC18" s="109">
        <f t="shared" si="14"/>
        <v>28.571428571428569</v>
      </c>
    </row>
    <row r="19" spans="1:29" ht="17" x14ac:dyDescent="0.4">
      <c r="A19" s="42" t="s">
        <v>32</v>
      </c>
      <c r="B19" s="29" t="s">
        <v>263</v>
      </c>
      <c r="C19" s="21">
        <f t="shared" si="0"/>
        <v>10</v>
      </c>
      <c r="D19" s="21">
        <f t="shared" si="1"/>
        <v>6</v>
      </c>
      <c r="E19" s="21">
        <f t="shared" si="2"/>
        <v>16</v>
      </c>
      <c r="F19" s="21"/>
      <c r="G19" s="21"/>
      <c r="H19" s="22">
        <v>10</v>
      </c>
      <c r="I19" s="23">
        <v>162</v>
      </c>
      <c r="J19" s="24">
        <f t="shared" si="15"/>
        <v>1620</v>
      </c>
      <c r="K19" s="25">
        <f t="shared" si="3"/>
        <v>6</v>
      </c>
      <c r="L19" s="26">
        <f t="shared" si="4"/>
        <v>16</v>
      </c>
      <c r="M19" s="91">
        <f>VLOOKUP(A19,'PRECIOS SITEMA'!A:I,7,FALSE)</f>
        <v>113.4</v>
      </c>
      <c r="N19" s="89">
        <f>VLOOKUP(A19,'PRECIOS SITEMA'!A:I,9,FALSE)</f>
        <v>162</v>
      </c>
      <c r="O19" s="89">
        <f>VLOOKUP(A19,'PRECIOS SITEMA'!A:N,12,FALSE)</f>
        <v>79.38</v>
      </c>
      <c r="P19" s="83">
        <f t="shared" si="6"/>
        <v>105.30000000000001</v>
      </c>
      <c r="Q19" s="83">
        <f t="shared" si="7"/>
        <v>94.77000000000001</v>
      </c>
      <c r="R19" s="83">
        <f t="shared" si="8"/>
        <v>947.7</v>
      </c>
      <c r="S19" s="63">
        <f t="shared" si="9"/>
        <v>59.231250000000003</v>
      </c>
      <c r="T19" s="97">
        <f t="shared" si="10"/>
        <v>47.767857142857146</v>
      </c>
      <c r="V19" s="22">
        <v>10</v>
      </c>
      <c r="W19" s="23">
        <v>162</v>
      </c>
      <c r="X19" s="24">
        <f t="shared" si="16"/>
        <v>1620</v>
      </c>
      <c r="Y19" s="25">
        <f t="shared" si="11"/>
        <v>10</v>
      </c>
      <c r="Z19" s="26">
        <f t="shared" si="5"/>
        <v>20</v>
      </c>
      <c r="AA19" s="63">
        <f t="shared" si="12"/>
        <v>81</v>
      </c>
      <c r="AB19" s="97">
        <f t="shared" si="13"/>
        <v>26.875</v>
      </c>
      <c r="AC19" s="109">
        <f t="shared" si="14"/>
        <v>28.571428571428569</v>
      </c>
    </row>
    <row r="20" spans="1:29" ht="17" x14ac:dyDescent="0.4">
      <c r="A20" s="42" t="s">
        <v>34</v>
      </c>
      <c r="B20" s="33" t="s">
        <v>264</v>
      </c>
      <c r="C20" s="21">
        <f t="shared" si="0"/>
        <v>10</v>
      </c>
      <c r="D20" s="21">
        <f t="shared" si="1"/>
        <v>6</v>
      </c>
      <c r="E20" s="21">
        <f t="shared" si="2"/>
        <v>16</v>
      </c>
      <c r="F20" s="21"/>
      <c r="G20" s="21"/>
      <c r="H20" s="22">
        <v>10</v>
      </c>
      <c r="I20" s="23">
        <v>130</v>
      </c>
      <c r="J20" s="24">
        <f t="shared" si="15"/>
        <v>1300</v>
      </c>
      <c r="K20" s="25">
        <f t="shared" si="3"/>
        <v>6</v>
      </c>
      <c r="L20" s="26">
        <f t="shared" si="4"/>
        <v>16</v>
      </c>
      <c r="M20" s="91">
        <f>VLOOKUP(A20,'PRECIOS SITEMA'!A:I,7,FALSE)</f>
        <v>91</v>
      </c>
      <c r="N20" s="89">
        <f>VLOOKUP(A20,'PRECIOS SITEMA'!A:I,9,FALSE)</f>
        <v>130</v>
      </c>
      <c r="O20" s="89">
        <f>VLOOKUP(A20,'PRECIOS SITEMA'!A:N,12,FALSE)</f>
        <v>63.7</v>
      </c>
      <c r="P20" s="83">
        <f t="shared" si="6"/>
        <v>84.5</v>
      </c>
      <c r="Q20" s="83">
        <f t="shared" si="7"/>
        <v>76.05</v>
      </c>
      <c r="R20" s="83">
        <f t="shared" si="8"/>
        <v>760.5</v>
      </c>
      <c r="S20" s="63">
        <f t="shared" si="9"/>
        <v>47.53125</v>
      </c>
      <c r="T20" s="97">
        <f t="shared" si="10"/>
        <v>47.767857142857146</v>
      </c>
      <c r="V20" s="22">
        <v>10</v>
      </c>
      <c r="W20" s="23">
        <v>130</v>
      </c>
      <c r="X20" s="24">
        <f t="shared" si="16"/>
        <v>1300</v>
      </c>
      <c r="Y20" s="25">
        <f t="shared" si="11"/>
        <v>10</v>
      </c>
      <c r="Z20" s="26">
        <f t="shared" si="5"/>
        <v>20</v>
      </c>
      <c r="AA20" s="63">
        <f t="shared" si="12"/>
        <v>65</v>
      </c>
      <c r="AB20" s="97">
        <f t="shared" si="13"/>
        <v>26.875</v>
      </c>
      <c r="AC20" s="109">
        <f t="shared" si="14"/>
        <v>28.571428571428569</v>
      </c>
    </row>
    <row r="21" spans="1:29" ht="17" x14ac:dyDescent="0.4">
      <c r="A21" s="42" t="s">
        <v>36</v>
      </c>
      <c r="B21" s="33" t="s">
        <v>265</v>
      </c>
      <c r="C21" s="21">
        <f t="shared" si="0"/>
        <v>10</v>
      </c>
      <c r="D21" s="21">
        <f t="shared" si="1"/>
        <v>6</v>
      </c>
      <c r="E21" s="21">
        <f t="shared" si="2"/>
        <v>16</v>
      </c>
      <c r="F21" s="21"/>
      <c r="G21" s="21"/>
      <c r="H21" s="22">
        <v>10</v>
      </c>
      <c r="I21" s="23">
        <v>168</v>
      </c>
      <c r="J21" s="24">
        <f t="shared" si="15"/>
        <v>1680</v>
      </c>
      <c r="K21" s="25">
        <f t="shared" si="3"/>
        <v>6</v>
      </c>
      <c r="L21" s="26">
        <f t="shared" si="4"/>
        <v>16</v>
      </c>
      <c r="M21" s="91">
        <f>VLOOKUP(A21,'PRECIOS SITEMA'!A:I,7,FALSE)</f>
        <v>117.6</v>
      </c>
      <c r="N21" s="89">
        <f>VLOOKUP(A21,'PRECIOS SITEMA'!A:I,9,FALSE)</f>
        <v>168</v>
      </c>
      <c r="O21" s="89">
        <f>VLOOKUP(A21,'PRECIOS SITEMA'!A:N,12,FALSE)</f>
        <v>82.32</v>
      </c>
      <c r="P21" s="83">
        <f t="shared" si="6"/>
        <v>109.2</v>
      </c>
      <c r="Q21" s="83">
        <f t="shared" si="7"/>
        <v>98.28</v>
      </c>
      <c r="R21" s="83">
        <f t="shared" si="8"/>
        <v>982.8</v>
      </c>
      <c r="S21" s="63">
        <f t="shared" si="9"/>
        <v>61.424999999999997</v>
      </c>
      <c r="T21" s="97">
        <f t="shared" si="10"/>
        <v>47.767857142857139</v>
      </c>
      <c r="V21" s="22">
        <v>10</v>
      </c>
      <c r="W21" s="23">
        <v>168</v>
      </c>
      <c r="X21" s="24">
        <f t="shared" si="16"/>
        <v>1680</v>
      </c>
      <c r="Y21" s="25">
        <f t="shared" si="11"/>
        <v>10</v>
      </c>
      <c r="Z21" s="26">
        <f t="shared" si="5"/>
        <v>20</v>
      </c>
      <c r="AA21" s="63">
        <f t="shared" si="12"/>
        <v>84</v>
      </c>
      <c r="AB21" s="97">
        <f t="shared" si="13"/>
        <v>26.875</v>
      </c>
      <c r="AC21" s="109">
        <f t="shared" si="14"/>
        <v>28.571428571428569</v>
      </c>
    </row>
    <row r="22" spans="1:29" ht="17" x14ac:dyDescent="0.4">
      <c r="A22" s="42" t="s">
        <v>38</v>
      </c>
      <c r="B22" s="32" t="s">
        <v>266</v>
      </c>
      <c r="C22" s="21">
        <f t="shared" si="0"/>
        <v>10</v>
      </c>
      <c r="D22" s="21">
        <f t="shared" si="1"/>
        <v>6</v>
      </c>
      <c r="E22" s="21">
        <f t="shared" si="2"/>
        <v>16</v>
      </c>
      <c r="F22" s="21"/>
      <c r="G22" s="21"/>
      <c r="H22" s="22">
        <v>10</v>
      </c>
      <c r="I22" s="23">
        <v>139</v>
      </c>
      <c r="J22" s="24">
        <f t="shared" si="15"/>
        <v>1390</v>
      </c>
      <c r="K22" s="25">
        <f t="shared" si="3"/>
        <v>6</v>
      </c>
      <c r="L22" s="26">
        <f t="shared" si="4"/>
        <v>16</v>
      </c>
      <c r="M22" s="91">
        <f>VLOOKUP(A22,'PRECIOS SITEMA'!A:I,7,FALSE)</f>
        <v>97.3</v>
      </c>
      <c r="N22" s="89">
        <f>VLOOKUP(A22,'PRECIOS SITEMA'!A:I,9,FALSE)</f>
        <v>139</v>
      </c>
      <c r="O22" s="89">
        <f>VLOOKUP(A22,'PRECIOS SITEMA'!A:N,12,FALSE)</f>
        <v>68.11</v>
      </c>
      <c r="P22" s="83">
        <f t="shared" si="6"/>
        <v>90.35</v>
      </c>
      <c r="Q22" s="83">
        <f t="shared" si="7"/>
        <v>81.314999999999998</v>
      </c>
      <c r="R22" s="83">
        <f t="shared" si="8"/>
        <v>813.15</v>
      </c>
      <c r="S22" s="63">
        <f t="shared" si="9"/>
        <v>50.821874999999999</v>
      </c>
      <c r="T22" s="97">
        <f t="shared" si="10"/>
        <v>47.767857142857139</v>
      </c>
      <c r="V22" s="22">
        <v>10</v>
      </c>
      <c r="W22" s="23">
        <v>139</v>
      </c>
      <c r="X22" s="24">
        <f t="shared" si="16"/>
        <v>1390</v>
      </c>
      <c r="Y22" s="25">
        <f t="shared" si="11"/>
        <v>10</v>
      </c>
      <c r="Z22" s="26">
        <f t="shared" si="5"/>
        <v>20</v>
      </c>
      <c r="AA22" s="63">
        <f t="shared" si="12"/>
        <v>69.5</v>
      </c>
      <c r="AB22" s="97">
        <f t="shared" si="13"/>
        <v>26.875</v>
      </c>
      <c r="AC22" s="109">
        <f t="shared" si="14"/>
        <v>28.571428571428569</v>
      </c>
    </row>
    <row r="23" spans="1:29" ht="17" x14ac:dyDescent="0.4">
      <c r="A23" s="42" t="s">
        <v>40</v>
      </c>
      <c r="B23" s="32" t="s">
        <v>267</v>
      </c>
      <c r="C23" s="21">
        <f t="shared" si="0"/>
        <v>10</v>
      </c>
      <c r="D23" s="21">
        <f t="shared" si="1"/>
        <v>6</v>
      </c>
      <c r="E23" s="21">
        <f t="shared" si="2"/>
        <v>16</v>
      </c>
      <c r="F23" s="21"/>
      <c r="G23" s="21"/>
      <c r="H23" s="22">
        <v>10</v>
      </c>
      <c r="I23" s="23">
        <v>180</v>
      </c>
      <c r="J23" s="24">
        <f t="shared" si="15"/>
        <v>1800</v>
      </c>
      <c r="K23" s="25">
        <f t="shared" si="3"/>
        <v>6</v>
      </c>
      <c r="L23" s="26">
        <f t="shared" si="4"/>
        <v>16</v>
      </c>
      <c r="M23" s="91">
        <f>VLOOKUP(A23,'PRECIOS SITEMA'!A:I,7,FALSE)</f>
        <v>126</v>
      </c>
      <c r="N23" s="89">
        <f>VLOOKUP(A23,'PRECIOS SITEMA'!A:I,9,FALSE)</f>
        <v>180</v>
      </c>
      <c r="O23" s="89">
        <f>VLOOKUP(A23,'PRECIOS SITEMA'!A:N,12,FALSE)</f>
        <v>88.2</v>
      </c>
      <c r="P23" s="83">
        <f t="shared" si="6"/>
        <v>117</v>
      </c>
      <c r="Q23" s="83">
        <f t="shared" si="7"/>
        <v>105.3</v>
      </c>
      <c r="R23" s="83">
        <f t="shared" si="8"/>
        <v>1053</v>
      </c>
      <c r="S23" s="63">
        <f t="shared" si="9"/>
        <v>65.8125</v>
      </c>
      <c r="T23" s="97">
        <f t="shared" si="10"/>
        <v>47.767857142857146</v>
      </c>
      <c r="V23" s="22">
        <v>10</v>
      </c>
      <c r="W23" s="23">
        <v>180</v>
      </c>
      <c r="X23" s="24">
        <f t="shared" si="16"/>
        <v>1800</v>
      </c>
      <c r="Y23" s="25">
        <f t="shared" si="11"/>
        <v>10</v>
      </c>
      <c r="Z23" s="26">
        <f t="shared" si="5"/>
        <v>20</v>
      </c>
      <c r="AA23" s="63">
        <f t="shared" si="12"/>
        <v>90</v>
      </c>
      <c r="AB23" s="97">
        <f t="shared" si="13"/>
        <v>26.875</v>
      </c>
      <c r="AC23" s="109">
        <f t="shared" si="14"/>
        <v>28.571428571428569</v>
      </c>
    </row>
    <row r="24" spans="1:29" ht="17" x14ac:dyDescent="0.4">
      <c r="A24" s="42" t="s">
        <v>42</v>
      </c>
      <c r="B24" s="34" t="s">
        <v>268</v>
      </c>
      <c r="C24" s="21">
        <f t="shared" si="0"/>
        <v>10</v>
      </c>
      <c r="D24" s="21">
        <f t="shared" si="1"/>
        <v>6</v>
      </c>
      <c r="E24" s="21">
        <f t="shared" si="2"/>
        <v>16</v>
      </c>
      <c r="F24" s="21"/>
      <c r="G24" s="21"/>
      <c r="H24" s="22">
        <v>10</v>
      </c>
      <c r="I24" s="23">
        <v>130</v>
      </c>
      <c r="J24" s="24">
        <f t="shared" si="15"/>
        <v>1300</v>
      </c>
      <c r="K24" s="25">
        <f t="shared" si="3"/>
        <v>6</v>
      </c>
      <c r="L24" s="26">
        <f t="shared" si="4"/>
        <v>16</v>
      </c>
      <c r="M24" s="91">
        <f>VLOOKUP(A24,'PRECIOS SITEMA'!A:I,7,FALSE)</f>
        <v>91</v>
      </c>
      <c r="N24" s="89">
        <f>VLOOKUP(A24,'PRECIOS SITEMA'!A:I,9,FALSE)</f>
        <v>130</v>
      </c>
      <c r="O24" s="89">
        <f>VLOOKUP(A24,'PRECIOS SITEMA'!A:N,12,FALSE)</f>
        <v>63.7</v>
      </c>
      <c r="P24" s="83">
        <f t="shared" si="6"/>
        <v>84.5</v>
      </c>
      <c r="Q24" s="83">
        <f t="shared" si="7"/>
        <v>76.05</v>
      </c>
      <c r="R24" s="83">
        <f t="shared" si="8"/>
        <v>760.5</v>
      </c>
      <c r="S24" s="63">
        <f t="shared" si="9"/>
        <v>47.53125</v>
      </c>
      <c r="T24" s="97">
        <f t="shared" si="10"/>
        <v>47.767857142857146</v>
      </c>
      <c r="V24" s="22">
        <v>10</v>
      </c>
      <c r="W24" s="23">
        <v>130</v>
      </c>
      <c r="X24" s="24">
        <f t="shared" si="16"/>
        <v>1300</v>
      </c>
      <c r="Y24" s="25">
        <f t="shared" si="11"/>
        <v>10</v>
      </c>
      <c r="Z24" s="26">
        <f t="shared" si="5"/>
        <v>20</v>
      </c>
      <c r="AA24" s="63">
        <f t="shared" si="12"/>
        <v>65</v>
      </c>
      <c r="AB24" s="97">
        <f t="shared" si="13"/>
        <v>26.875</v>
      </c>
      <c r="AC24" s="109">
        <f t="shared" si="14"/>
        <v>28.571428571428569</v>
      </c>
    </row>
    <row r="25" spans="1:29" ht="17" x14ac:dyDescent="0.4">
      <c r="A25" s="42" t="s">
        <v>44</v>
      </c>
      <c r="B25" s="34" t="s">
        <v>269</v>
      </c>
      <c r="C25" s="21">
        <f t="shared" si="0"/>
        <v>10</v>
      </c>
      <c r="D25" s="21">
        <f t="shared" si="1"/>
        <v>6</v>
      </c>
      <c r="E25" s="21">
        <f t="shared" si="2"/>
        <v>16</v>
      </c>
      <c r="F25" s="21"/>
      <c r="G25" s="21"/>
      <c r="H25" s="22">
        <v>10</v>
      </c>
      <c r="I25" s="23">
        <v>185</v>
      </c>
      <c r="J25" s="24">
        <f t="shared" si="15"/>
        <v>1850</v>
      </c>
      <c r="K25" s="25">
        <f t="shared" si="3"/>
        <v>6</v>
      </c>
      <c r="L25" s="26">
        <f t="shared" si="4"/>
        <v>16</v>
      </c>
      <c r="M25" s="91">
        <f>VLOOKUP(A25,'PRECIOS SITEMA'!A:I,7,FALSE)</f>
        <v>129.5</v>
      </c>
      <c r="N25" s="89">
        <f>VLOOKUP(A25,'PRECIOS SITEMA'!A:I,9,FALSE)</f>
        <v>185</v>
      </c>
      <c r="O25" s="89">
        <f>VLOOKUP(A25,'PRECIOS SITEMA'!A:N,12,FALSE)</f>
        <v>90.65</v>
      </c>
      <c r="P25" s="83">
        <f t="shared" si="6"/>
        <v>120.25</v>
      </c>
      <c r="Q25" s="83">
        <f t="shared" si="7"/>
        <v>108.22499999999999</v>
      </c>
      <c r="R25" s="83">
        <f t="shared" si="8"/>
        <v>1082.25</v>
      </c>
      <c r="S25" s="63">
        <f t="shared" si="9"/>
        <v>67.640625</v>
      </c>
      <c r="T25" s="97">
        <f t="shared" si="10"/>
        <v>47.767857142857146</v>
      </c>
      <c r="V25" s="22">
        <v>10</v>
      </c>
      <c r="W25" s="23">
        <v>185</v>
      </c>
      <c r="X25" s="24">
        <f t="shared" si="16"/>
        <v>1850</v>
      </c>
      <c r="Y25" s="25">
        <f t="shared" si="11"/>
        <v>10</v>
      </c>
      <c r="Z25" s="26">
        <f t="shared" si="5"/>
        <v>20</v>
      </c>
      <c r="AA25" s="63">
        <f t="shared" si="12"/>
        <v>92.5</v>
      </c>
      <c r="AB25" s="97">
        <f t="shared" si="13"/>
        <v>26.875</v>
      </c>
      <c r="AC25" s="109">
        <f t="shared" si="14"/>
        <v>28.571428571428569</v>
      </c>
    </row>
    <row r="26" spans="1:29" ht="17" x14ac:dyDescent="0.4">
      <c r="A26" s="42" t="s">
        <v>48</v>
      </c>
      <c r="B26" s="34" t="s">
        <v>270</v>
      </c>
      <c r="C26" s="21">
        <f t="shared" si="0"/>
        <v>10</v>
      </c>
      <c r="D26" s="21">
        <f t="shared" si="1"/>
        <v>6</v>
      </c>
      <c r="E26" s="21">
        <f t="shared" si="2"/>
        <v>16</v>
      </c>
      <c r="F26" s="21"/>
      <c r="G26" s="21"/>
      <c r="H26" s="22">
        <v>10</v>
      </c>
      <c r="I26" s="23">
        <v>120</v>
      </c>
      <c r="J26" s="24">
        <f>H26*I26</f>
        <v>1200</v>
      </c>
      <c r="K26" s="25">
        <f>H26*$K$4</f>
        <v>6</v>
      </c>
      <c r="L26" s="26">
        <f>H26+K26</f>
        <v>16</v>
      </c>
      <c r="M26" s="91">
        <f>VLOOKUP(A26,'PRECIOS SITEMA'!A:I,7,FALSE)</f>
        <v>84</v>
      </c>
      <c r="N26" s="89">
        <f>VLOOKUP(A26,'PRECIOS SITEMA'!A:I,9,FALSE)</f>
        <v>120</v>
      </c>
      <c r="O26" s="89">
        <f>VLOOKUP(A26,'PRECIOS SITEMA'!A:N,12,FALSE)</f>
        <v>58.8</v>
      </c>
      <c r="P26" s="83">
        <f t="shared" si="6"/>
        <v>78</v>
      </c>
      <c r="Q26" s="83">
        <f t="shared" si="7"/>
        <v>70.2</v>
      </c>
      <c r="R26" s="83">
        <f t="shared" si="8"/>
        <v>702</v>
      </c>
      <c r="S26" s="63">
        <f t="shared" si="9"/>
        <v>43.875</v>
      </c>
      <c r="T26" s="97">
        <f t="shared" si="10"/>
        <v>47.767857142857146</v>
      </c>
      <c r="V26" s="22">
        <v>10</v>
      </c>
      <c r="W26" s="23">
        <v>120</v>
      </c>
      <c r="X26" s="24">
        <f>V26*W26</f>
        <v>1200</v>
      </c>
      <c r="Y26" s="25">
        <f t="shared" si="11"/>
        <v>10</v>
      </c>
      <c r="Z26" s="26">
        <f>V26+Y26</f>
        <v>20</v>
      </c>
      <c r="AA26" s="63">
        <f t="shared" si="12"/>
        <v>60</v>
      </c>
      <c r="AB26" s="97">
        <f t="shared" si="13"/>
        <v>26.875</v>
      </c>
      <c r="AC26" s="109">
        <f t="shared" si="14"/>
        <v>28.571428571428569</v>
      </c>
    </row>
    <row r="27" spans="1:29" ht="17" x14ac:dyDescent="0.4">
      <c r="A27" s="42" t="s">
        <v>46</v>
      </c>
      <c r="B27" s="34" t="s">
        <v>271</v>
      </c>
      <c r="C27" s="21">
        <f t="shared" si="0"/>
        <v>10</v>
      </c>
      <c r="D27" s="21">
        <f t="shared" si="1"/>
        <v>6</v>
      </c>
      <c r="E27" s="21">
        <f t="shared" si="2"/>
        <v>16</v>
      </c>
      <c r="F27" s="21"/>
      <c r="G27" s="21"/>
      <c r="H27" s="22">
        <v>10</v>
      </c>
      <c r="I27" s="23">
        <v>211</v>
      </c>
      <c r="J27" s="24">
        <f t="shared" si="15"/>
        <v>2110</v>
      </c>
      <c r="K27" s="25">
        <f t="shared" si="3"/>
        <v>6</v>
      </c>
      <c r="L27" s="26">
        <f t="shared" si="4"/>
        <v>16</v>
      </c>
      <c r="M27" s="91">
        <f>VLOOKUP(A27,'PRECIOS SITEMA'!A:I,7,FALSE)</f>
        <v>147.69999999999999</v>
      </c>
      <c r="N27" s="89">
        <f>VLOOKUP(A27,'PRECIOS SITEMA'!A:I,9,FALSE)</f>
        <v>211</v>
      </c>
      <c r="O27" s="89">
        <f>VLOOKUP(A27,'PRECIOS SITEMA'!A:N,12,FALSE)</f>
        <v>103.39</v>
      </c>
      <c r="P27" s="83">
        <f t="shared" si="6"/>
        <v>137.15</v>
      </c>
      <c r="Q27" s="83">
        <f t="shared" si="7"/>
        <v>123.435</v>
      </c>
      <c r="R27" s="83">
        <f t="shared" si="8"/>
        <v>1234.3499999999999</v>
      </c>
      <c r="S27" s="63">
        <f t="shared" si="9"/>
        <v>77.146874999999994</v>
      </c>
      <c r="T27" s="97">
        <f t="shared" si="10"/>
        <v>47.767857142857146</v>
      </c>
      <c r="V27" s="22">
        <v>10</v>
      </c>
      <c r="W27" s="23">
        <v>211</v>
      </c>
      <c r="X27" s="24">
        <f t="shared" si="16"/>
        <v>2110</v>
      </c>
      <c r="Y27" s="25">
        <f t="shared" si="11"/>
        <v>10</v>
      </c>
      <c r="Z27" s="26">
        <f t="shared" si="5"/>
        <v>20</v>
      </c>
      <c r="AA27" s="63">
        <f t="shared" si="12"/>
        <v>105.5</v>
      </c>
      <c r="AB27" s="97">
        <f t="shared" si="13"/>
        <v>26.875000000000014</v>
      </c>
      <c r="AC27" s="109">
        <f t="shared" si="14"/>
        <v>28.571428571428569</v>
      </c>
    </row>
    <row r="28" spans="1:29" ht="17" x14ac:dyDescent="0.4">
      <c r="A28" s="42" t="s">
        <v>226</v>
      </c>
      <c r="B28" s="35" t="s">
        <v>272</v>
      </c>
      <c r="C28" s="21">
        <f t="shared" si="0"/>
        <v>10</v>
      </c>
      <c r="D28" s="21">
        <f t="shared" si="1"/>
        <v>6</v>
      </c>
      <c r="E28" s="21">
        <f t="shared" si="2"/>
        <v>16</v>
      </c>
      <c r="F28" s="21"/>
      <c r="G28" s="21"/>
      <c r="H28" s="22">
        <v>10</v>
      </c>
      <c r="I28" s="23">
        <v>270</v>
      </c>
      <c r="J28" s="24">
        <f t="shared" si="15"/>
        <v>2700</v>
      </c>
      <c r="K28" s="25">
        <f t="shared" si="3"/>
        <v>6</v>
      </c>
      <c r="L28" s="26">
        <f t="shared" si="4"/>
        <v>16</v>
      </c>
      <c r="M28" s="91">
        <f>VLOOKUP(A28,'PRECIOS SITEMA'!A:I,7,FALSE)</f>
        <v>189</v>
      </c>
      <c r="N28" s="89">
        <f>VLOOKUP(A28,'PRECIOS SITEMA'!A:I,9,FALSE)</f>
        <v>270</v>
      </c>
      <c r="O28" s="89">
        <f>VLOOKUP(A28,'PRECIOS SITEMA'!A:N,12,FALSE)</f>
        <v>132.30000000000001</v>
      </c>
      <c r="P28" s="83">
        <f t="shared" si="6"/>
        <v>175.5</v>
      </c>
      <c r="Q28" s="83">
        <f t="shared" si="7"/>
        <v>157.94999999999999</v>
      </c>
      <c r="R28" s="83">
        <f t="shared" si="8"/>
        <v>1579.5</v>
      </c>
      <c r="S28" s="63">
        <f t="shared" si="9"/>
        <v>98.71875</v>
      </c>
      <c r="T28" s="97">
        <f t="shared" si="10"/>
        <v>47.767857142857146</v>
      </c>
      <c r="V28" s="22">
        <v>10</v>
      </c>
      <c r="W28" s="23">
        <v>270</v>
      </c>
      <c r="X28" s="24">
        <f t="shared" si="16"/>
        <v>2700</v>
      </c>
      <c r="Y28" s="25">
        <f t="shared" si="11"/>
        <v>10</v>
      </c>
      <c r="Z28" s="26">
        <f t="shared" si="5"/>
        <v>20</v>
      </c>
      <c r="AA28" s="63">
        <f t="shared" si="12"/>
        <v>135</v>
      </c>
      <c r="AB28" s="97">
        <f t="shared" si="13"/>
        <v>26.875</v>
      </c>
      <c r="AC28" s="109">
        <f t="shared" si="14"/>
        <v>28.571428571428569</v>
      </c>
    </row>
    <row r="29" spans="1:29" ht="17" x14ac:dyDescent="0.4">
      <c r="A29" s="42" t="s">
        <v>228</v>
      </c>
      <c r="B29" s="35" t="s">
        <v>273</v>
      </c>
      <c r="C29" s="21">
        <f t="shared" si="0"/>
        <v>10</v>
      </c>
      <c r="D29" s="21">
        <f t="shared" si="1"/>
        <v>6</v>
      </c>
      <c r="E29" s="21">
        <f t="shared" si="2"/>
        <v>16</v>
      </c>
      <c r="F29" s="21"/>
      <c r="G29" s="21"/>
      <c r="H29" s="22">
        <v>10</v>
      </c>
      <c r="I29" s="23">
        <v>330</v>
      </c>
      <c r="J29" s="24">
        <f t="shared" si="15"/>
        <v>3300</v>
      </c>
      <c r="K29" s="25">
        <f t="shared" si="3"/>
        <v>6</v>
      </c>
      <c r="L29" s="26">
        <f t="shared" si="4"/>
        <v>16</v>
      </c>
      <c r="M29" s="91">
        <f>VLOOKUP(A29,'PRECIOS SITEMA'!A:I,7,FALSE)</f>
        <v>231</v>
      </c>
      <c r="N29" s="89">
        <f>VLOOKUP(A29,'PRECIOS SITEMA'!A:I,9,FALSE)</f>
        <v>330</v>
      </c>
      <c r="O29" s="89">
        <f>VLOOKUP(A29,'PRECIOS SITEMA'!A:N,12,FALSE)</f>
        <v>161.69999999999999</v>
      </c>
      <c r="P29" s="83">
        <f t="shared" si="6"/>
        <v>214.5</v>
      </c>
      <c r="Q29" s="83">
        <f t="shared" si="7"/>
        <v>193.05</v>
      </c>
      <c r="R29" s="83">
        <f t="shared" si="8"/>
        <v>1930.5</v>
      </c>
      <c r="S29" s="63">
        <f t="shared" si="9"/>
        <v>120.65625</v>
      </c>
      <c r="T29" s="97">
        <f t="shared" si="10"/>
        <v>47.767857142857146</v>
      </c>
      <c r="V29" s="22">
        <v>10</v>
      </c>
      <c r="W29" s="23">
        <v>330</v>
      </c>
      <c r="X29" s="24">
        <f t="shared" si="16"/>
        <v>3300</v>
      </c>
      <c r="Y29" s="25">
        <f t="shared" si="11"/>
        <v>10</v>
      </c>
      <c r="Z29" s="26">
        <f t="shared" si="5"/>
        <v>20</v>
      </c>
      <c r="AA29" s="63">
        <f t="shared" si="12"/>
        <v>165</v>
      </c>
      <c r="AB29" s="97">
        <f t="shared" si="13"/>
        <v>26.875</v>
      </c>
      <c r="AC29" s="109">
        <f t="shared" si="14"/>
        <v>28.571428571428569</v>
      </c>
    </row>
    <row r="30" spans="1:29" ht="17" x14ac:dyDescent="0.4">
      <c r="A30" s="42" t="s">
        <v>224</v>
      </c>
      <c r="B30" s="35" t="s">
        <v>274</v>
      </c>
      <c r="C30" s="21">
        <f t="shared" si="0"/>
        <v>10</v>
      </c>
      <c r="D30" s="21">
        <f t="shared" si="1"/>
        <v>6</v>
      </c>
      <c r="E30" s="21">
        <f t="shared" si="2"/>
        <v>16</v>
      </c>
      <c r="F30" s="21"/>
      <c r="G30" s="21"/>
      <c r="H30" s="22">
        <v>10</v>
      </c>
      <c r="I30" s="23">
        <v>390</v>
      </c>
      <c r="J30" s="24">
        <f t="shared" si="15"/>
        <v>3900</v>
      </c>
      <c r="K30" s="25">
        <f t="shared" si="3"/>
        <v>6</v>
      </c>
      <c r="L30" s="26">
        <f t="shared" si="4"/>
        <v>16</v>
      </c>
      <c r="M30" s="91">
        <f>VLOOKUP(A30,'PRECIOS SITEMA'!A:I,7,FALSE)</f>
        <v>273</v>
      </c>
      <c r="N30" s="89">
        <f>VLOOKUP(A30,'PRECIOS SITEMA'!A:I,9,FALSE)</f>
        <v>390</v>
      </c>
      <c r="O30" s="89">
        <f>VLOOKUP(A30,'PRECIOS SITEMA'!A:N,12,FALSE)</f>
        <v>191.1</v>
      </c>
      <c r="P30" s="83">
        <f t="shared" si="6"/>
        <v>253.5</v>
      </c>
      <c r="Q30" s="83">
        <f t="shared" si="7"/>
        <v>228.15</v>
      </c>
      <c r="R30" s="83">
        <f t="shared" si="8"/>
        <v>2281.5</v>
      </c>
      <c r="S30" s="63">
        <f t="shared" si="9"/>
        <v>142.59375</v>
      </c>
      <c r="T30" s="97">
        <f t="shared" si="10"/>
        <v>47.767857142857146</v>
      </c>
      <c r="V30" s="22">
        <v>10</v>
      </c>
      <c r="W30" s="23">
        <v>390</v>
      </c>
      <c r="X30" s="24">
        <f t="shared" si="16"/>
        <v>3900</v>
      </c>
      <c r="Y30" s="25">
        <f t="shared" si="11"/>
        <v>10</v>
      </c>
      <c r="Z30" s="26">
        <f t="shared" si="5"/>
        <v>20</v>
      </c>
      <c r="AA30" s="63">
        <f t="shared" si="12"/>
        <v>195</v>
      </c>
      <c r="AB30" s="97">
        <f t="shared" si="13"/>
        <v>26.875</v>
      </c>
      <c r="AC30" s="109">
        <f t="shared" si="14"/>
        <v>28.571428571428569</v>
      </c>
    </row>
    <row r="31" spans="1:29" ht="17" x14ac:dyDescent="0.4">
      <c r="A31" s="42" t="s">
        <v>58</v>
      </c>
      <c r="B31" s="36" t="s">
        <v>275</v>
      </c>
      <c r="C31" s="21">
        <f t="shared" si="0"/>
        <v>10</v>
      </c>
      <c r="D31" s="21">
        <f t="shared" si="1"/>
        <v>6</v>
      </c>
      <c r="E31" s="21">
        <f t="shared" si="2"/>
        <v>16</v>
      </c>
      <c r="F31" s="21"/>
      <c r="G31" s="21"/>
      <c r="H31" s="22">
        <v>10</v>
      </c>
      <c r="I31" s="23">
        <v>61</v>
      </c>
      <c r="J31" s="24">
        <f>H31*I31</f>
        <v>610</v>
      </c>
      <c r="K31" s="25">
        <f>H31*$K$4</f>
        <v>6</v>
      </c>
      <c r="L31" s="26">
        <f>H31+K31</f>
        <v>16</v>
      </c>
      <c r="M31" s="91">
        <f>VLOOKUP(A31,'PRECIOS SITEMA'!A:I,7,FALSE)</f>
        <v>42.7</v>
      </c>
      <c r="N31" s="89">
        <f>VLOOKUP(A31,'PRECIOS SITEMA'!A:I,9,FALSE)</f>
        <v>61</v>
      </c>
      <c r="O31" s="89">
        <f>VLOOKUP(A31,'PRECIOS SITEMA'!A:N,12,FALSE)</f>
        <v>29.89</v>
      </c>
      <c r="P31" s="83">
        <f t="shared" si="6"/>
        <v>39.650000000000006</v>
      </c>
      <c r="Q31" s="83">
        <f t="shared" si="7"/>
        <v>35.685000000000002</v>
      </c>
      <c r="R31" s="83">
        <f t="shared" si="8"/>
        <v>356.85</v>
      </c>
      <c r="S31" s="63">
        <f t="shared" si="9"/>
        <v>22.303125000000001</v>
      </c>
      <c r="T31" s="97">
        <f t="shared" si="10"/>
        <v>47.767857142857146</v>
      </c>
      <c r="V31" s="22">
        <v>10</v>
      </c>
      <c r="W31" s="23">
        <v>61</v>
      </c>
      <c r="X31" s="24">
        <f>V31*W31</f>
        <v>610</v>
      </c>
      <c r="Y31" s="25">
        <f t="shared" si="11"/>
        <v>10</v>
      </c>
      <c r="Z31" s="26">
        <f>V31+Y31</f>
        <v>20</v>
      </c>
      <c r="AA31" s="63">
        <f t="shared" si="12"/>
        <v>30.5</v>
      </c>
      <c r="AB31" s="97">
        <f t="shared" si="13"/>
        <v>26.875</v>
      </c>
      <c r="AC31" s="109">
        <f t="shared" si="14"/>
        <v>28.571428571428569</v>
      </c>
    </row>
    <row r="32" spans="1:29" ht="17" x14ac:dyDescent="0.4">
      <c r="A32" s="42" t="s">
        <v>56</v>
      </c>
      <c r="B32" s="36" t="s">
        <v>276</v>
      </c>
      <c r="C32" s="21">
        <f t="shared" si="0"/>
        <v>10</v>
      </c>
      <c r="D32" s="21">
        <f t="shared" si="1"/>
        <v>6</v>
      </c>
      <c r="E32" s="21">
        <f t="shared" si="2"/>
        <v>16</v>
      </c>
      <c r="F32" s="21"/>
      <c r="G32" s="21"/>
      <c r="H32" s="22">
        <v>10</v>
      </c>
      <c r="I32" s="23">
        <v>103</v>
      </c>
      <c r="J32" s="24">
        <f t="shared" si="15"/>
        <v>1030</v>
      </c>
      <c r="K32" s="25">
        <f t="shared" si="3"/>
        <v>6</v>
      </c>
      <c r="L32" s="26">
        <f t="shared" si="4"/>
        <v>16</v>
      </c>
      <c r="M32" s="91">
        <f>VLOOKUP(A32,'PRECIOS SITEMA'!A:I,7,FALSE)</f>
        <v>72.099999999999994</v>
      </c>
      <c r="N32" s="89">
        <f>VLOOKUP(A32,'PRECIOS SITEMA'!A:I,9,FALSE)</f>
        <v>103</v>
      </c>
      <c r="O32" s="89">
        <f>VLOOKUP(A32,'PRECIOS SITEMA'!A:N,12,FALSE)</f>
        <v>50.47</v>
      </c>
      <c r="P32" s="83">
        <f t="shared" si="6"/>
        <v>66.95</v>
      </c>
      <c r="Q32" s="83">
        <f t="shared" si="7"/>
        <v>60.255000000000003</v>
      </c>
      <c r="R32" s="83">
        <f t="shared" si="8"/>
        <v>602.55000000000007</v>
      </c>
      <c r="S32" s="63">
        <f t="shared" si="9"/>
        <v>37.659375000000004</v>
      </c>
      <c r="T32" s="97">
        <f t="shared" si="10"/>
        <v>47.767857142857132</v>
      </c>
      <c r="V32" s="22">
        <v>10</v>
      </c>
      <c r="W32" s="23">
        <v>103</v>
      </c>
      <c r="X32" s="24">
        <f t="shared" si="16"/>
        <v>1030</v>
      </c>
      <c r="Y32" s="25">
        <f t="shared" si="11"/>
        <v>10</v>
      </c>
      <c r="Z32" s="26">
        <f t="shared" si="5"/>
        <v>20</v>
      </c>
      <c r="AA32" s="63">
        <f t="shared" si="12"/>
        <v>51.5</v>
      </c>
      <c r="AB32" s="97">
        <f t="shared" si="13"/>
        <v>26.874999999999986</v>
      </c>
      <c r="AC32" s="109">
        <f t="shared" si="14"/>
        <v>28.571428571428569</v>
      </c>
    </row>
    <row r="33" spans="1:29" ht="17" x14ac:dyDescent="0.4">
      <c r="A33" s="42" t="s">
        <v>4</v>
      </c>
      <c r="B33" s="37" t="s">
        <v>277</v>
      </c>
      <c r="C33" s="21">
        <f t="shared" si="0"/>
        <v>10</v>
      </c>
      <c r="D33" s="21">
        <f t="shared" si="1"/>
        <v>6</v>
      </c>
      <c r="E33" s="21">
        <f t="shared" si="2"/>
        <v>16</v>
      </c>
      <c r="F33" s="21"/>
      <c r="G33" s="21"/>
      <c r="H33" s="22">
        <v>10</v>
      </c>
      <c r="I33" s="23">
        <v>102</v>
      </c>
      <c r="J33" s="24">
        <f>H33*I33</f>
        <v>1020</v>
      </c>
      <c r="K33" s="25">
        <f t="shared" si="3"/>
        <v>6</v>
      </c>
      <c r="L33" s="26">
        <f t="shared" si="4"/>
        <v>16</v>
      </c>
      <c r="M33" s="91">
        <f>VLOOKUP(A33,'PRECIOS SITEMA'!A:I,7,FALSE)</f>
        <v>71.400000000000006</v>
      </c>
      <c r="N33" s="89">
        <f>VLOOKUP(A33,'PRECIOS SITEMA'!A:I,9,FALSE)</f>
        <v>102</v>
      </c>
      <c r="O33" s="89">
        <f>VLOOKUP(A33,'PRECIOS SITEMA'!A:N,12,FALSE)</f>
        <v>49.98</v>
      </c>
      <c r="P33" s="83">
        <f t="shared" si="6"/>
        <v>66.300000000000011</v>
      </c>
      <c r="Q33" s="83">
        <f t="shared" si="7"/>
        <v>59.670000000000009</v>
      </c>
      <c r="R33" s="83">
        <f t="shared" si="8"/>
        <v>596.70000000000005</v>
      </c>
      <c r="S33" s="63">
        <f t="shared" si="9"/>
        <v>37.293750000000003</v>
      </c>
      <c r="T33" s="97">
        <f t="shared" si="10"/>
        <v>47.767857142857139</v>
      </c>
      <c r="V33" s="22">
        <v>10</v>
      </c>
      <c r="W33" s="23">
        <v>102</v>
      </c>
      <c r="X33" s="24">
        <f>V33*W33</f>
        <v>1020</v>
      </c>
      <c r="Y33" s="25">
        <f t="shared" si="11"/>
        <v>10</v>
      </c>
      <c r="Z33" s="26">
        <f t="shared" si="5"/>
        <v>20</v>
      </c>
      <c r="AA33" s="63">
        <f t="shared" si="12"/>
        <v>51</v>
      </c>
      <c r="AB33" s="97">
        <f t="shared" si="13"/>
        <v>26.874999999999986</v>
      </c>
      <c r="AC33" s="109">
        <f t="shared" si="14"/>
        <v>28.571428571428584</v>
      </c>
    </row>
    <row r="34" spans="1:29" ht="17" x14ac:dyDescent="0.4">
      <c r="A34" s="42" t="s">
        <v>0</v>
      </c>
      <c r="B34" s="37" t="s">
        <v>278</v>
      </c>
      <c r="C34" s="21">
        <f t="shared" si="0"/>
        <v>10</v>
      </c>
      <c r="D34" s="21">
        <f t="shared" si="1"/>
        <v>6</v>
      </c>
      <c r="E34" s="21">
        <f t="shared" si="2"/>
        <v>16</v>
      </c>
      <c r="F34" s="21"/>
      <c r="G34" s="21"/>
      <c r="H34" s="22">
        <v>10</v>
      </c>
      <c r="I34" s="23">
        <v>128</v>
      </c>
      <c r="J34" s="24">
        <f t="shared" si="15"/>
        <v>1280</v>
      </c>
      <c r="K34" s="25">
        <f t="shared" si="3"/>
        <v>6</v>
      </c>
      <c r="L34" s="26">
        <f t="shared" si="4"/>
        <v>16</v>
      </c>
      <c r="M34" s="91">
        <f>VLOOKUP(A34,'PRECIOS SITEMA'!A:I,7,FALSE)</f>
        <v>89.6</v>
      </c>
      <c r="N34" s="89">
        <f>VLOOKUP(A34,'PRECIOS SITEMA'!A:I,9,FALSE)</f>
        <v>128</v>
      </c>
      <c r="O34" s="89">
        <f>VLOOKUP(A34,'PRECIOS SITEMA'!A:N,12,FALSE)</f>
        <v>62.72</v>
      </c>
      <c r="P34" s="83">
        <f t="shared" si="6"/>
        <v>83.2</v>
      </c>
      <c r="Q34" s="83">
        <f t="shared" si="7"/>
        <v>74.88</v>
      </c>
      <c r="R34" s="83">
        <f t="shared" si="8"/>
        <v>748.8</v>
      </c>
      <c r="S34" s="63">
        <f t="shared" si="9"/>
        <v>46.8</v>
      </c>
      <c r="T34" s="97">
        <f t="shared" si="10"/>
        <v>47.767857142857139</v>
      </c>
      <c r="V34" s="22">
        <v>10</v>
      </c>
      <c r="W34" s="23">
        <v>128</v>
      </c>
      <c r="X34" s="24">
        <f t="shared" si="16"/>
        <v>1280</v>
      </c>
      <c r="Y34" s="25">
        <f t="shared" si="11"/>
        <v>10</v>
      </c>
      <c r="Z34" s="26">
        <f t="shared" si="5"/>
        <v>20</v>
      </c>
      <c r="AA34" s="63">
        <f t="shared" si="12"/>
        <v>64</v>
      </c>
      <c r="AB34" s="97">
        <f t="shared" si="13"/>
        <v>26.875</v>
      </c>
      <c r="AC34" s="109">
        <f t="shared" si="14"/>
        <v>28.571428571428569</v>
      </c>
    </row>
    <row r="35" spans="1:29" ht="17" x14ac:dyDescent="0.4">
      <c r="A35" s="42" t="s">
        <v>2</v>
      </c>
      <c r="B35" s="37" t="s">
        <v>279</v>
      </c>
      <c r="C35" s="21">
        <f t="shared" si="0"/>
        <v>10</v>
      </c>
      <c r="D35" s="21">
        <f t="shared" si="1"/>
        <v>6</v>
      </c>
      <c r="E35" s="21">
        <f t="shared" si="2"/>
        <v>16</v>
      </c>
      <c r="F35" s="21"/>
      <c r="G35" s="21"/>
      <c r="H35" s="22">
        <v>10</v>
      </c>
      <c r="I35" s="23">
        <v>170</v>
      </c>
      <c r="J35" s="24">
        <f t="shared" si="15"/>
        <v>1700</v>
      </c>
      <c r="K35" s="25">
        <f t="shared" si="3"/>
        <v>6</v>
      </c>
      <c r="L35" s="26">
        <f t="shared" si="4"/>
        <v>16</v>
      </c>
      <c r="M35" s="91">
        <f>VLOOKUP(A35,'PRECIOS SITEMA'!A:I,7,FALSE)</f>
        <v>119</v>
      </c>
      <c r="N35" s="89">
        <f>VLOOKUP(A35,'PRECIOS SITEMA'!A:I,9,FALSE)</f>
        <v>170</v>
      </c>
      <c r="O35" s="89">
        <f>VLOOKUP(A35,'PRECIOS SITEMA'!A:N,12,FALSE)</f>
        <v>83.3</v>
      </c>
      <c r="P35" s="83">
        <f t="shared" si="6"/>
        <v>110.5</v>
      </c>
      <c r="Q35" s="83">
        <f t="shared" si="7"/>
        <v>99.45</v>
      </c>
      <c r="R35" s="83">
        <f t="shared" si="8"/>
        <v>994.5</v>
      </c>
      <c r="S35" s="63">
        <f t="shared" si="9"/>
        <v>62.15625</v>
      </c>
      <c r="T35" s="97">
        <f t="shared" si="10"/>
        <v>47.767857142857146</v>
      </c>
      <c r="V35" s="22">
        <v>10</v>
      </c>
      <c r="W35" s="23">
        <v>170</v>
      </c>
      <c r="X35" s="24">
        <f t="shared" si="16"/>
        <v>1700</v>
      </c>
      <c r="Y35" s="25">
        <f t="shared" si="11"/>
        <v>10</v>
      </c>
      <c r="Z35" s="26">
        <f t="shared" si="5"/>
        <v>20</v>
      </c>
      <c r="AA35" s="63">
        <f t="shared" si="12"/>
        <v>85</v>
      </c>
      <c r="AB35" s="97">
        <f t="shared" si="13"/>
        <v>26.875</v>
      </c>
      <c r="AC35" s="109">
        <f t="shared" si="14"/>
        <v>28.571428571428569</v>
      </c>
    </row>
    <row r="36" spans="1:29" ht="17" x14ac:dyDescent="0.4">
      <c r="A36" s="42" t="s">
        <v>60</v>
      </c>
      <c r="B36" s="38" t="s">
        <v>280</v>
      </c>
      <c r="C36" s="21">
        <f t="shared" si="0"/>
        <v>10</v>
      </c>
      <c r="D36" s="21">
        <f t="shared" si="1"/>
        <v>6</v>
      </c>
      <c r="E36" s="21">
        <f t="shared" si="2"/>
        <v>16</v>
      </c>
      <c r="F36" s="21"/>
      <c r="G36" s="21"/>
      <c r="H36" s="22">
        <v>10</v>
      </c>
      <c r="I36" s="23">
        <v>80</v>
      </c>
      <c r="J36" s="24">
        <f t="shared" si="15"/>
        <v>800</v>
      </c>
      <c r="K36" s="25">
        <f t="shared" si="3"/>
        <v>6</v>
      </c>
      <c r="L36" s="26">
        <f t="shared" si="4"/>
        <v>16</v>
      </c>
      <c r="M36" s="91">
        <f>VLOOKUP(A36,'PRECIOS SITEMA'!A:I,7,FALSE)</f>
        <v>56</v>
      </c>
      <c r="N36" s="89">
        <f>VLOOKUP(A36,'PRECIOS SITEMA'!A:I,9,FALSE)</f>
        <v>80</v>
      </c>
      <c r="O36" s="89">
        <f>VLOOKUP(A36,'PRECIOS SITEMA'!A:N,12,FALSE)</f>
        <v>39.200000000000003</v>
      </c>
      <c r="P36" s="83">
        <f t="shared" si="6"/>
        <v>52</v>
      </c>
      <c r="Q36" s="83">
        <f t="shared" si="7"/>
        <v>46.8</v>
      </c>
      <c r="R36" s="83">
        <f t="shared" si="8"/>
        <v>468</v>
      </c>
      <c r="S36" s="63">
        <f t="shared" si="9"/>
        <v>29.25</v>
      </c>
      <c r="T36" s="97">
        <f t="shared" si="10"/>
        <v>47.767857142857146</v>
      </c>
      <c r="V36" s="22">
        <v>10</v>
      </c>
      <c r="W36" s="23">
        <v>80</v>
      </c>
      <c r="X36" s="24">
        <f t="shared" si="16"/>
        <v>800</v>
      </c>
      <c r="Y36" s="25">
        <f t="shared" si="11"/>
        <v>10</v>
      </c>
      <c r="Z36" s="26">
        <f t="shared" si="5"/>
        <v>20</v>
      </c>
      <c r="AA36" s="63">
        <f t="shared" si="12"/>
        <v>40</v>
      </c>
      <c r="AB36" s="97">
        <f t="shared" si="13"/>
        <v>26.875</v>
      </c>
      <c r="AC36" s="109">
        <f t="shared" si="14"/>
        <v>28.571428571428569</v>
      </c>
    </row>
    <row r="37" spans="1:29" s="72" customFormat="1" ht="17" x14ac:dyDescent="0.4">
      <c r="A37" s="75" t="s">
        <v>64</v>
      </c>
      <c r="B37" s="67" t="s">
        <v>281</v>
      </c>
      <c r="C37" s="67">
        <f t="shared" si="0"/>
        <v>10</v>
      </c>
      <c r="D37" s="67">
        <f t="shared" si="1"/>
        <v>6</v>
      </c>
      <c r="E37" s="67">
        <f t="shared" si="2"/>
        <v>16</v>
      </c>
      <c r="F37" s="67"/>
      <c r="G37" s="67"/>
      <c r="H37" s="22">
        <v>10</v>
      </c>
      <c r="I37" s="68">
        <v>94</v>
      </c>
      <c r="J37" s="69">
        <f>H37*I37</f>
        <v>940</v>
      </c>
      <c r="K37" s="70">
        <f>H37*$K$4</f>
        <v>6</v>
      </c>
      <c r="L37" s="71">
        <f>H37+K37</f>
        <v>16</v>
      </c>
      <c r="M37" s="91">
        <f>VLOOKUP(A37,'PRECIOS SITEMA'!A:I,7,FALSE)</f>
        <v>65.8</v>
      </c>
      <c r="N37" s="89">
        <f>VLOOKUP(A37,'PRECIOS SITEMA'!A:I,9,FALSE)</f>
        <v>94</v>
      </c>
      <c r="O37" s="89">
        <f>VLOOKUP(A37,'PRECIOS SITEMA'!A:N,12,FALSE)</f>
        <v>46.06</v>
      </c>
      <c r="P37" s="83">
        <f t="shared" si="6"/>
        <v>61.1</v>
      </c>
      <c r="Q37" s="83">
        <f t="shared" si="7"/>
        <v>54.99</v>
      </c>
      <c r="R37" s="83">
        <f t="shared" si="8"/>
        <v>549.9</v>
      </c>
      <c r="S37" s="63">
        <f t="shared" si="9"/>
        <v>34.368749999999999</v>
      </c>
      <c r="T37" s="97">
        <f t="shared" si="10"/>
        <v>47.767857142857139</v>
      </c>
      <c r="V37" s="22">
        <v>10</v>
      </c>
      <c r="W37" s="68">
        <v>94</v>
      </c>
      <c r="X37" s="69">
        <f>V37*W37</f>
        <v>940</v>
      </c>
      <c r="Y37" s="25">
        <f t="shared" si="11"/>
        <v>10</v>
      </c>
      <c r="Z37" s="71">
        <f>V37+Y37</f>
        <v>20</v>
      </c>
      <c r="AA37" s="63">
        <f t="shared" si="12"/>
        <v>47</v>
      </c>
      <c r="AB37" s="97">
        <f t="shared" si="13"/>
        <v>26.875</v>
      </c>
      <c r="AC37" s="109">
        <f t="shared" si="14"/>
        <v>28.571428571428569</v>
      </c>
    </row>
    <row r="38" spans="1:29" ht="17" x14ac:dyDescent="0.4">
      <c r="A38" s="42" t="s">
        <v>62</v>
      </c>
      <c r="B38" s="39" t="s">
        <v>282</v>
      </c>
      <c r="C38" s="21">
        <f t="shared" si="0"/>
        <v>10</v>
      </c>
      <c r="D38" s="21">
        <f t="shared" si="1"/>
        <v>6</v>
      </c>
      <c r="E38" s="21">
        <f t="shared" si="2"/>
        <v>16</v>
      </c>
      <c r="F38" s="21"/>
      <c r="G38" s="21"/>
      <c r="H38" s="22">
        <v>10</v>
      </c>
      <c r="I38" s="23">
        <v>130</v>
      </c>
      <c r="J38" s="24">
        <f t="shared" si="15"/>
        <v>1300</v>
      </c>
      <c r="K38" s="25">
        <f t="shared" si="3"/>
        <v>6</v>
      </c>
      <c r="L38" s="26">
        <f t="shared" si="4"/>
        <v>16</v>
      </c>
      <c r="M38" s="91">
        <f>VLOOKUP(A38,'PRECIOS SITEMA'!A:I,7,FALSE)</f>
        <v>91</v>
      </c>
      <c r="N38" s="89">
        <f>VLOOKUP(A38,'PRECIOS SITEMA'!A:I,9,FALSE)</f>
        <v>130</v>
      </c>
      <c r="O38" s="89">
        <f>VLOOKUP(A38,'PRECIOS SITEMA'!A:N,12,FALSE)</f>
        <v>63.7</v>
      </c>
      <c r="P38" s="83">
        <f t="shared" si="6"/>
        <v>84.5</v>
      </c>
      <c r="Q38" s="83">
        <f t="shared" si="7"/>
        <v>76.05</v>
      </c>
      <c r="R38" s="83">
        <f t="shared" si="8"/>
        <v>760.5</v>
      </c>
      <c r="S38" s="63">
        <f t="shared" si="9"/>
        <v>47.53125</v>
      </c>
      <c r="T38" s="97">
        <f t="shared" si="10"/>
        <v>47.767857142857146</v>
      </c>
      <c r="V38" s="22">
        <v>10</v>
      </c>
      <c r="W38" s="23">
        <v>130</v>
      </c>
      <c r="X38" s="24">
        <f t="shared" si="16"/>
        <v>1300</v>
      </c>
      <c r="Y38" s="25">
        <f t="shared" si="11"/>
        <v>10</v>
      </c>
      <c r="Z38" s="26">
        <f t="shared" si="5"/>
        <v>20</v>
      </c>
      <c r="AA38" s="63">
        <f t="shared" si="12"/>
        <v>65</v>
      </c>
      <c r="AB38" s="97">
        <f t="shared" si="13"/>
        <v>26.875</v>
      </c>
      <c r="AC38" s="109">
        <f t="shared" si="14"/>
        <v>28.571428571428569</v>
      </c>
    </row>
    <row r="39" spans="1:29" ht="17" x14ac:dyDescent="0.4">
      <c r="A39" s="42" t="s">
        <v>72</v>
      </c>
      <c r="B39" s="40" t="s">
        <v>283</v>
      </c>
      <c r="C39" s="21">
        <f t="shared" si="0"/>
        <v>10</v>
      </c>
      <c r="D39" s="21">
        <f t="shared" si="1"/>
        <v>6</v>
      </c>
      <c r="E39" s="21">
        <f t="shared" si="2"/>
        <v>16</v>
      </c>
      <c r="F39" s="21"/>
      <c r="G39" s="21"/>
      <c r="H39" s="22">
        <v>10</v>
      </c>
      <c r="I39" s="23">
        <v>70</v>
      </c>
      <c r="J39" s="24">
        <f t="shared" si="15"/>
        <v>700</v>
      </c>
      <c r="K39" s="25">
        <f t="shared" si="3"/>
        <v>6</v>
      </c>
      <c r="L39" s="26">
        <f t="shared" si="4"/>
        <v>16</v>
      </c>
      <c r="M39" s="91">
        <f>VLOOKUP(A39,'PRECIOS SITEMA'!A:I,7,FALSE)</f>
        <v>49</v>
      </c>
      <c r="N39" s="89">
        <f>VLOOKUP(A39,'PRECIOS SITEMA'!A:I,9,FALSE)</f>
        <v>70</v>
      </c>
      <c r="O39" s="89">
        <f>VLOOKUP(A39,'PRECIOS SITEMA'!A:N,12,FALSE)</f>
        <v>34.299999999999997</v>
      </c>
      <c r="P39" s="83">
        <f t="shared" si="6"/>
        <v>45.5</v>
      </c>
      <c r="Q39" s="83">
        <f t="shared" si="7"/>
        <v>40.950000000000003</v>
      </c>
      <c r="R39" s="83">
        <f t="shared" si="8"/>
        <v>409.5</v>
      </c>
      <c r="S39" s="63">
        <f t="shared" si="9"/>
        <v>25.59375</v>
      </c>
      <c r="T39" s="97">
        <f t="shared" si="10"/>
        <v>47.767857142857146</v>
      </c>
      <c r="V39" s="22">
        <v>10</v>
      </c>
      <c r="W39" s="23">
        <v>70</v>
      </c>
      <c r="X39" s="24">
        <f t="shared" si="16"/>
        <v>700</v>
      </c>
      <c r="Y39" s="25">
        <f t="shared" si="11"/>
        <v>10</v>
      </c>
      <c r="Z39" s="26">
        <f t="shared" si="5"/>
        <v>20</v>
      </c>
      <c r="AA39" s="63">
        <f t="shared" si="12"/>
        <v>35</v>
      </c>
      <c r="AB39" s="97">
        <f t="shared" si="13"/>
        <v>26.875</v>
      </c>
      <c r="AC39" s="109">
        <f t="shared" si="14"/>
        <v>28.571428571428569</v>
      </c>
    </row>
    <row r="40" spans="1:29" ht="17" x14ac:dyDescent="0.4">
      <c r="A40" s="42" t="s">
        <v>74</v>
      </c>
      <c r="B40" s="40" t="s">
        <v>284</v>
      </c>
      <c r="C40" s="21">
        <f t="shared" si="0"/>
        <v>10</v>
      </c>
      <c r="D40" s="21">
        <f t="shared" si="1"/>
        <v>6</v>
      </c>
      <c r="E40" s="21">
        <f t="shared" si="2"/>
        <v>16</v>
      </c>
      <c r="F40" s="21"/>
      <c r="G40" s="21"/>
      <c r="H40" s="22">
        <v>10</v>
      </c>
      <c r="I40" s="23">
        <v>168</v>
      </c>
      <c r="J40" s="24">
        <f>H40*I40</f>
        <v>1680</v>
      </c>
      <c r="K40" s="25">
        <f>H40*$K$4</f>
        <v>6</v>
      </c>
      <c r="L40" s="26">
        <f>H40+K40</f>
        <v>16</v>
      </c>
      <c r="M40" s="91">
        <f>VLOOKUP(A40,'PRECIOS SITEMA'!A:I,7,FALSE)</f>
        <v>117.6</v>
      </c>
      <c r="N40" s="89">
        <f>VLOOKUP(A40,'PRECIOS SITEMA'!A:I,9,FALSE)</f>
        <v>168</v>
      </c>
      <c r="O40" s="89">
        <f>VLOOKUP(A40,'PRECIOS SITEMA'!A:N,12,FALSE)</f>
        <v>82.32</v>
      </c>
      <c r="P40" s="83">
        <f t="shared" si="6"/>
        <v>109.2</v>
      </c>
      <c r="Q40" s="83">
        <f t="shared" si="7"/>
        <v>98.28</v>
      </c>
      <c r="R40" s="83">
        <f t="shared" si="8"/>
        <v>982.8</v>
      </c>
      <c r="S40" s="63">
        <f t="shared" si="9"/>
        <v>61.424999999999997</v>
      </c>
      <c r="T40" s="97">
        <f t="shared" si="10"/>
        <v>47.767857142857139</v>
      </c>
      <c r="V40" s="22">
        <v>10</v>
      </c>
      <c r="W40" s="23">
        <v>168</v>
      </c>
      <c r="X40" s="24">
        <f>V40*W40</f>
        <v>1680</v>
      </c>
      <c r="Y40" s="25">
        <f t="shared" si="11"/>
        <v>10</v>
      </c>
      <c r="Z40" s="26">
        <f>V40+Y40</f>
        <v>20</v>
      </c>
      <c r="AA40" s="63">
        <f t="shared" si="12"/>
        <v>84</v>
      </c>
      <c r="AB40" s="97">
        <f t="shared" si="13"/>
        <v>26.875</v>
      </c>
      <c r="AC40" s="109">
        <f t="shared" si="14"/>
        <v>28.571428571428569</v>
      </c>
    </row>
    <row r="41" spans="1:29" ht="17" x14ac:dyDescent="0.4">
      <c r="A41" s="42" t="s">
        <v>76</v>
      </c>
      <c r="B41" s="40" t="s">
        <v>285</v>
      </c>
      <c r="C41" s="21">
        <f t="shared" si="0"/>
        <v>10</v>
      </c>
      <c r="D41" s="21">
        <f t="shared" si="1"/>
        <v>6</v>
      </c>
      <c r="E41" s="21">
        <f t="shared" si="2"/>
        <v>16</v>
      </c>
      <c r="F41" s="21"/>
      <c r="G41" s="21"/>
      <c r="H41" s="22">
        <v>10</v>
      </c>
      <c r="I41" s="23">
        <v>300</v>
      </c>
      <c r="J41" s="24">
        <f t="shared" si="15"/>
        <v>3000</v>
      </c>
      <c r="K41" s="25">
        <f t="shared" si="3"/>
        <v>6</v>
      </c>
      <c r="L41" s="26">
        <f t="shared" si="4"/>
        <v>16</v>
      </c>
      <c r="M41" s="91">
        <f>VLOOKUP(A41,'PRECIOS SITEMA'!A:I,7,FALSE)</f>
        <v>210</v>
      </c>
      <c r="N41" s="89">
        <f>VLOOKUP(A41,'PRECIOS SITEMA'!A:I,9,FALSE)</f>
        <v>300</v>
      </c>
      <c r="O41" s="89">
        <f>VLOOKUP(A41,'PRECIOS SITEMA'!A:N,12,FALSE)</f>
        <v>147</v>
      </c>
      <c r="P41" s="83">
        <f t="shared" si="6"/>
        <v>195</v>
      </c>
      <c r="Q41" s="83">
        <f t="shared" si="7"/>
        <v>175.5</v>
      </c>
      <c r="R41" s="83">
        <f t="shared" si="8"/>
        <v>1755</v>
      </c>
      <c r="S41" s="63">
        <f t="shared" si="9"/>
        <v>109.6875</v>
      </c>
      <c r="T41" s="97">
        <f t="shared" si="10"/>
        <v>47.767857142857146</v>
      </c>
      <c r="V41" s="22">
        <v>10</v>
      </c>
      <c r="W41" s="23">
        <v>300</v>
      </c>
      <c r="X41" s="24">
        <f t="shared" si="16"/>
        <v>3000</v>
      </c>
      <c r="Y41" s="25">
        <f t="shared" si="11"/>
        <v>10</v>
      </c>
      <c r="Z41" s="26">
        <f t="shared" si="5"/>
        <v>20</v>
      </c>
      <c r="AA41" s="63">
        <f t="shared" si="12"/>
        <v>150</v>
      </c>
      <c r="AB41" s="97">
        <f t="shared" si="13"/>
        <v>26.875</v>
      </c>
      <c r="AC41" s="109">
        <f t="shared" si="14"/>
        <v>28.571428571428569</v>
      </c>
    </row>
    <row r="42" spans="1:29" ht="17" x14ac:dyDescent="0.4">
      <c r="A42" s="42" t="s">
        <v>78</v>
      </c>
      <c r="B42" s="41" t="s">
        <v>286</v>
      </c>
      <c r="C42" s="21">
        <f t="shared" si="0"/>
        <v>10</v>
      </c>
      <c r="D42" s="21">
        <f t="shared" si="1"/>
        <v>6</v>
      </c>
      <c r="E42" s="21">
        <f t="shared" si="2"/>
        <v>16</v>
      </c>
      <c r="F42" s="21"/>
      <c r="G42" s="21"/>
      <c r="H42" s="22">
        <v>10</v>
      </c>
      <c r="I42" s="23">
        <v>118</v>
      </c>
      <c r="J42" s="24">
        <f>H42*I42</f>
        <v>1180</v>
      </c>
      <c r="K42" s="25">
        <f>H42*$K$4</f>
        <v>6</v>
      </c>
      <c r="L42" s="26">
        <f>H42+K42</f>
        <v>16</v>
      </c>
      <c r="M42" s="91">
        <f>VLOOKUP(A42,'PRECIOS SITEMA'!A:I,7,FALSE)</f>
        <v>82.6</v>
      </c>
      <c r="N42" s="89">
        <f>VLOOKUP(A42,'PRECIOS SITEMA'!A:I,9,FALSE)</f>
        <v>118</v>
      </c>
      <c r="O42" s="89">
        <f>VLOOKUP(A42,'PRECIOS SITEMA'!A:N,12,FALSE)</f>
        <v>57.82</v>
      </c>
      <c r="P42" s="83">
        <f t="shared" si="6"/>
        <v>76.7</v>
      </c>
      <c r="Q42" s="83">
        <f t="shared" si="7"/>
        <v>69.03</v>
      </c>
      <c r="R42" s="83">
        <f t="shared" si="8"/>
        <v>690.3</v>
      </c>
      <c r="S42" s="63">
        <f t="shared" si="9"/>
        <v>43.143749999999997</v>
      </c>
      <c r="T42" s="97">
        <f t="shared" si="10"/>
        <v>47.767857142857139</v>
      </c>
      <c r="V42" s="22">
        <v>10</v>
      </c>
      <c r="W42" s="23">
        <v>118</v>
      </c>
      <c r="X42" s="24">
        <f>V42*W42</f>
        <v>1180</v>
      </c>
      <c r="Y42" s="25">
        <f t="shared" si="11"/>
        <v>10</v>
      </c>
      <c r="Z42" s="26">
        <f>V42+Y42</f>
        <v>20</v>
      </c>
      <c r="AA42" s="63">
        <f t="shared" si="12"/>
        <v>59</v>
      </c>
      <c r="AB42" s="97">
        <f t="shared" si="13"/>
        <v>26.875</v>
      </c>
      <c r="AC42" s="109">
        <f t="shared" si="14"/>
        <v>28.571428571428569</v>
      </c>
    </row>
    <row r="43" spans="1:29" ht="17" x14ac:dyDescent="0.4">
      <c r="A43" s="42" t="s">
        <v>80</v>
      </c>
      <c r="B43" s="41" t="s">
        <v>287</v>
      </c>
      <c r="C43" s="21">
        <f t="shared" si="0"/>
        <v>10</v>
      </c>
      <c r="D43" s="21">
        <f t="shared" si="1"/>
        <v>6</v>
      </c>
      <c r="E43" s="21">
        <f t="shared" si="2"/>
        <v>16</v>
      </c>
      <c r="F43" s="21"/>
      <c r="G43" s="21"/>
      <c r="H43" s="22">
        <v>10</v>
      </c>
      <c r="I43" s="23">
        <v>135</v>
      </c>
      <c r="J43" s="24">
        <f>H43*I43</f>
        <v>1350</v>
      </c>
      <c r="K43" s="25">
        <f>H43*$K$4</f>
        <v>6</v>
      </c>
      <c r="L43" s="26">
        <f>H43+K43</f>
        <v>16</v>
      </c>
      <c r="M43" s="91">
        <f>VLOOKUP(A43,'PRECIOS SITEMA'!A:I,7,FALSE)</f>
        <v>94.5</v>
      </c>
      <c r="N43" s="89">
        <f>VLOOKUP(A43,'PRECIOS SITEMA'!A:I,9,FALSE)</f>
        <v>135</v>
      </c>
      <c r="O43" s="89">
        <f>VLOOKUP(A43,'PRECIOS SITEMA'!A:N,12,FALSE)</f>
        <v>66.150000000000006</v>
      </c>
      <c r="P43" s="83">
        <f t="shared" si="6"/>
        <v>87.75</v>
      </c>
      <c r="Q43" s="83">
        <f t="shared" si="7"/>
        <v>78.974999999999994</v>
      </c>
      <c r="R43" s="83">
        <f t="shared" si="8"/>
        <v>789.75</v>
      </c>
      <c r="S43" s="63">
        <f t="shared" si="9"/>
        <v>49.359375</v>
      </c>
      <c r="T43" s="97">
        <f t="shared" si="10"/>
        <v>47.767857142857146</v>
      </c>
      <c r="V43" s="22">
        <v>10</v>
      </c>
      <c r="W43" s="23">
        <v>135</v>
      </c>
      <c r="X43" s="24">
        <f>V43*W43</f>
        <v>1350</v>
      </c>
      <c r="Y43" s="25">
        <f t="shared" si="11"/>
        <v>10</v>
      </c>
      <c r="Z43" s="26">
        <f>V43+Y43</f>
        <v>20</v>
      </c>
      <c r="AA43" s="63">
        <f t="shared" si="12"/>
        <v>67.5</v>
      </c>
      <c r="AB43" s="97">
        <f t="shared" si="13"/>
        <v>26.875</v>
      </c>
      <c r="AC43" s="109">
        <f t="shared" si="14"/>
        <v>28.571428571428569</v>
      </c>
    </row>
    <row r="44" spans="1:29" ht="17" x14ac:dyDescent="0.4">
      <c r="A44" s="42" t="s">
        <v>82</v>
      </c>
      <c r="B44" s="41" t="s">
        <v>288</v>
      </c>
      <c r="C44" s="21">
        <f t="shared" si="0"/>
        <v>10</v>
      </c>
      <c r="D44" s="21">
        <f t="shared" si="1"/>
        <v>6</v>
      </c>
      <c r="E44" s="21">
        <f t="shared" si="2"/>
        <v>16</v>
      </c>
      <c r="F44" s="21"/>
      <c r="G44" s="21"/>
      <c r="H44" s="22">
        <v>10</v>
      </c>
      <c r="I44" s="23">
        <v>230</v>
      </c>
      <c r="J44" s="24">
        <f>H44*I44</f>
        <v>2300</v>
      </c>
      <c r="K44" s="25">
        <f>H44*$K$4</f>
        <v>6</v>
      </c>
      <c r="L44" s="26">
        <f>H44+K44</f>
        <v>16</v>
      </c>
      <c r="M44" s="91">
        <f>VLOOKUP(A44,'PRECIOS SITEMA'!A:I,7,FALSE)</f>
        <v>161</v>
      </c>
      <c r="N44" s="89">
        <f>VLOOKUP(A44,'PRECIOS SITEMA'!A:I,9,FALSE)</f>
        <v>230</v>
      </c>
      <c r="O44" s="89">
        <f>VLOOKUP(A44,'PRECIOS SITEMA'!A:N,12,FALSE)</f>
        <v>112.7</v>
      </c>
      <c r="P44" s="83">
        <f t="shared" si="6"/>
        <v>149.5</v>
      </c>
      <c r="Q44" s="83">
        <f t="shared" si="7"/>
        <v>134.55000000000001</v>
      </c>
      <c r="R44" s="83">
        <f t="shared" si="8"/>
        <v>1345.5</v>
      </c>
      <c r="S44" s="63">
        <f t="shared" si="9"/>
        <v>84.09375</v>
      </c>
      <c r="T44" s="97">
        <f t="shared" si="10"/>
        <v>47.767857142857146</v>
      </c>
      <c r="V44" s="22">
        <v>10</v>
      </c>
      <c r="W44" s="23">
        <v>230</v>
      </c>
      <c r="X44" s="24">
        <f>V44*W44</f>
        <v>2300</v>
      </c>
      <c r="Y44" s="25">
        <f t="shared" si="11"/>
        <v>10</v>
      </c>
      <c r="Z44" s="26">
        <f>V44+Y44</f>
        <v>20</v>
      </c>
      <c r="AA44" s="63">
        <f t="shared" si="12"/>
        <v>115</v>
      </c>
      <c r="AB44" s="97">
        <f t="shared" si="13"/>
        <v>26.875</v>
      </c>
      <c r="AC44" s="109">
        <f t="shared" si="14"/>
        <v>28.571428571428569</v>
      </c>
    </row>
    <row r="45" spans="1:29" ht="17" x14ac:dyDescent="0.4">
      <c r="A45" s="42" t="s">
        <v>84</v>
      </c>
      <c r="B45" s="41" t="s">
        <v>289</v>
      </c>
      <c r="C45" s="21">
        <f t="shared" si="0"/>
        <v>10</v>
      </c>
      <c r="D45" s="21">
        <f t="shared" si="1"/>
        <v>6</v>
      </c>
      <c r="E45" s="21">
        <f t="shared" si="2"/>
        <v>16</v>
      </c>
      <c r="F45" s="21"/>
      <c r="G45" s="21"/>
      <c r="H45" s="22">
        <v>10</v>
      </c>
      <c r="I45" s="79">
        <v>649</v>
      </c>
      <c r="J45" s="80">
        <f>H45*I45</f>
        <v>6490</v>
      </c>
      <c r="K45" s="81">
        <f>H45*$K$4</f>
        <v>6</v>
      </c>
      <c r="L45" s="82">
        <f>H45+K45</f>
        <v>16</v>
      </c>
      <c r="M45" s="91">
        <f>VLOOKUP(A45,'PRECIOS SITEMA'!A:I,7,FALSE)</f>
        <v>454.3</v>
      </c>
      <c r="N45" s="89">
        <f>VLOOKUP(A45,'PRECIOS SITEMA'!A:I,9,FALSE)</f>
        <v>649</v>
      </c>
      <c r="O45" s="89">
        <f>VLOOKUP(A45,'PRECIOS SITEMA'!A:N,12,FALSE)</f>
        <v>318.01</v>
      </c>
      <c r="P45" s="83">
        <f t="shared" si="6"/>
        <v>421.85</v>
      </c>
      <c r="Q45" s="83">
        <f t="shared" si="7"/>
        <v>379.66500000000002</v>
      </c>
      <c r="R45" s="83">
        <f t="shared" si="8"/>
        <v>3796.65</v>
      </c>
      <c r="S45" s="63">
        <f t="shared" si="9"/>
        <v>237.29062500000001</v>
      </c>
      <c r="T45" s="97">
        <f t="shared" si="10"/>
        <v>47.767857142857146</v>
      </c>
      <c r="V45" s="22">
        <v>10</v>
      </c>
      <c r="W45" s="79">
        <v>649</v>
      </c>
      <c r="X45" s="80">
        <f>V45*W45</f>
        <v>6490</v>
      </c>
      <c r="Y45" s="25">
        <f t="shared" si="11"/>
        <v>10</v>
      </c>
      <c r="Z45" s="82">
        <f>V45+Y45</f>
        <v>20</v>
      </c>
      <c r="AA45" s="63">
        <f t="shared" si="12"/>
        <v>324.5</v>
      </c>
      <c r="AB45" s="97">
        <f t="shared" si="13"/>
        <v>26.875</v>
      </c>
      <c r="AC45" s="109">
        <f t="shared" si="14"/>
        <v>28.571428571428569</v>
      </c>
    </row>
    <row r="46" spans="1:29" ht="17" x14ac:dyDescent="0.4">
      <c r="A46" s="42" t="s">
        <v>86</v>
      </c>
      <c r="B46" s="41" t="s">
        <v>290</v>
      </c>
      <c r="C46" s="21">
        <f t="shared" si="0"/>
        <v>10</v>
      </c>
      <c r="D46" s="21">
        <f t="shared" si="1"/>
        <v>6</v>
      </c>
      <c r="E46" s="21">
        <f t="shared" si="2"/>
        <v>16</v>
      </c>
      <c r="F46" s="21"/>
      <c r="G46" s="21"/>
      <c r="H46" s="22">
        <v>10</v>
      </c>
      <c r="I46" s="79">
        <v>854</v>
      </c>
      <c r="J46" s="80">
        <f t="shared" si="15"/>
        <v>8540</v>
      </c>
      <c r="K46" s="81">
        <f t="shared" si="3"/>
        <v>6</v>
      </c>
      <c r="L46" s="82">
        <f t="shared" si="4"/>
        <v>16</v>
      </c>
      <c r="M46" s="91">
        <f>VLOOKUP(A46,'PRECIOS SITEMA'!A:I,7,FALSE)</f>
        <v>597.79999999999995</v>
      </c>
      <c r="N46" s="89">
        <f>VLOOKUP(A46,'PRECIOS SITEMA'!A:I,9,FALSE)</f>
        <v>854</v>
      </c>
      <c r="O46" s="89">
        <f>VLOOKUP(A46,'PRECIOS SITEMA'!A:N,12,FALSE)</f>
        <v>418.46</v>
      </c>
      <c r="P46" s="83">
        <f t="shared" si="6"/>
        <v>555.1</v>
      </c>
      <c r="Q46" s="83">
        <f t="shared" si="7"/>
        <v>499.59000000000003</v>
      </c>
      <c r="R46" s="83">
        <f t="shared" si="8"/>
        <v>4995.9000000000005</v>
      </c>
      <c r="S46" s="63">
        <f t="shared" si="9"/>
        <v>312.24375000000003</v>
      </c>
      <c r="T46" s="97">
        <f t="shared" si="10"/>
        <v>47.767857142857132</v>
      </c>
      <c r="V46" s="22">
        <v>10</v>
      </c>
      <c r="W46" s="79">
        <v>854</v>
      </c>
      <c r="X46" s="80">
        <f t="shared" si="16"/>
        <v>8540</v>
      </c>
      <c r="Y46" s="25">
        <f t="shared" si="11"/>
        <v>10</v>
      </c>
      <c r="Z46" s="82">
        <f t="shared" si="5"/>
        <v>20</v>
      </c>
      <c r="AA46" s="63">
        <f t="shared" si="12"/>
        <v>427</v>
      </c>
      <c r="AB46" s="97">
        <f t="shared" si="13"/>
        <v>26.874999999999986</v>
      </c>
      <c r="AC46" s="109">
        <f t="shared" si="14"/>
        <v>28.571428571428569</v>
      </c>
    </row>
    <row r="47" spans="1:29" ht="17" x14ac:dyDescent="0.4">
      <c r="A47" s="42" t="s">
        <v>88</v>
      </c>
      <c r="B47" s="41" t="s">
        <v>291</v>
      </c>
      <c r="C47" s="21">
        <f t="shared" si="0"/>
        <v>10</v>
      </c>
      <c r="D47" s="21">
        <f t="shared" si="1"/>
        <v>6</v>
      </c>
      <c r="E47" s="21">
        <f t="shared" si="2"/>
        <v>16</v>
      </c>
      <c r="F47" s="21"/>
      <c r="G47" s="21"/>
      <c r="H47" s="22">
        <v>10</v>
      </c>
      <c r="I47" s="23">
        <v>1462</v>
      </c>
      <c r="J47" s="24">
        <f t="shared" si="15"/>
        <v>14620</v>
      </c>
      <c r="K47" s="25">
        <f t="shared" si="3"/>
        <v>6</v>
      </c>
      <c r="L47" s="26">
        <f t="shared" si="4"/>
        <v>16</v>
      </c>
      <c r="M47" s="91">
        <f>VLOOKUP(A47,'PRECIOS SITEMA'!A:I,7,FALSE)</f>
        <v>1023.4</v>
      </c>
      <c r="N47" s="89">
        <f>VLOOKUP(A47,'PRECIOS SITEMA'!A:I,9,FALSE)</f>
        <v>1462</v>
      </c>
      <c r="O47" s="89">
        <f>VLOOKUP(A47,'PRECIOS SITEMA'!A:N,12,FALSE)</f>
        <v>716.38</v>
      </c>
      <c r="P47" s="83">
        <f t="shared" si="6"/>
        <v>950.3</v>
      </c>
      <c r="Q47" s="83">
        <f t="shared" si="7"/>
        <v>855.27</v>
      </c>
      <c r="R47" s="83">
        <f t="shared" si="8"/>
        <v>8552.7000000000007</v>
      </c>
      <c r="S47" s="63">
        <f t="shared" si="9"/>
        <v>534.54375000000005</v>
      </c>
      <c r="T47" s="97">
        <f t="shared" si="10"/>
        <v>47.767857142857132</v>
      </c>
      <c r="V47" s="22">
        <v>10</v>
      </c>
      <c r="W47" s="23">
        <v>1462</v>
      </c>
      <c r="X47" s="24">
        <f t="shared" si="16"/>
        <v>14620</v>
      </c>
      <c r="Y47" s="25">
        <f t="shared" si="11"/>
        <v>10</v>
      </c>
      <c r="Z47" s="26">
        <f t="shared" si="5"/>
        <v>20</v>
      </c>
      <c r="AA47" s="63">
        <f t="shared" si="12"/>
        <v>731</v>
      </c>
      <c r="AB47" s="97">
        <f t="shared" si="13"/>
        <v>26.874999999999986</v>
      </c>
      <c r="AC47" s="109">
        <f t="shared" si="14"/>
        <v>28.571428571428569</v>
      </c>
    </row>
    <row r="48" spans="1:29" ht="17" x14ac:dyDescent="0.4">
      <c r="A48" s="42" t="s">
        <v>218</v>
      </c>
      <c r="B48" s="38" t="s">
        <v>292</v>
      </c>
      <c r="C48" s="21">
        <f t="shared" si="0"/>
        <v>10</v>
      </c>
      <c r="D48" s="21">
        <f t="shared" si="1"/>
        <v>6</v>
      </c>
      <c r="E48" s="21">
        <f t="shared" si="2"/>
        <v>16</v>
      </c>
      <c r="F48" s="21"/>
      <c r="G48" s="21"/>
      <c r="H48" s="22">
        <v>10</v>
      </c>
      <c r="I48" s="23">
        <v>126</v>
      </c>
      <c r="J48" s="24">
        <f t="shared" si="15"/>
        <v>1260</v>
      </c>
      <c r="K48" s="25">
        <f t="shared" si="3"/>
        <v>6</v>
      </c>
      <c r="L48" s="26">
        <f t="shared" si="4"/>
        <v>16</v>
      </c>
      <c r="M48" s="91">
        <f>VLOOKUP(A48,'PRECIOS SITEMA'!A:I,7,FALSE)</f>
        <v>88.2</v>
      </c>
      <c r="N48" s="89">
        <f>VLOOKUP(A48,'PRECIOS SITEMA'!A:I,9,FALSE)</f>
        <v>126</v>
      </c>
      <c r="O48" s="89">
        <f>VLOOKUP(A48,'PRECIOS SITEMA'!A:N,12,FALSE)</f>
        <v>61.74</v>
      </c>
      <c r="P48" s="83">
        <f t="shared" si="6"/>
        <v>81.900000000000006</v>
      </c>
      <c r="Q48" s="83">
        <f t="shared" si="7"/>
        <v>73.710000000000008</v>
      </c>
      <c r="R48" s="83">
        <f t="shared" si="8"/>
        <v>737.10000000000014</v>
      </c>
      <c r="S48" s="63">
        <f t="shared" si="9"/>
        <v>46.068750000000009</v>
      </c>
      <c r="T48" s="97">
        <f t="shared" si="10"/>
        <v>47.767857142857132</v>
      </c>
      <c r="V48" s="22">
        <v>10</v>
      </c>
      <c r="W48" s="23">
        <v>126</v>
      </c>
      <c r="X48" s="24">
        <f t="shared" si="16"/>
        <v>1260</v>
      </c>
      <c r="Y48" s="25">
        <f t="shared" si="11"/>
        <v>10</v>
      </c>
      <c r="Z48" s="26">
        <f t="shared" si="5"/>
        <v>20</v>
      </c>
      <c r="AA48" s="63">
        <f t="shared" si="12"/>
        <v>63</v>
      </c>
      <c r="AB48" s="97">
        <f t="shared" si="13"/>
        <v>26.874999999999986</v>
      </c>
      <c r="AC48" s="109">
        <f t="shared" si="14"/>
        <v>28.571428571428569</v>
      </c>
    </row>
    <row r="49" spans="1:29" ht="17" x14ac:dyDescent="0.4">
      <c r="A49" s="42" t="s">
        <v>220</v>
      </c>
      <c r="B49" s="38" t="s">
        <v>293</v>
      </c>
      <c r="C49" s="21">
        <f t="shared" si="0"/>
        <v>10</v>
      </c>
      <c r="D49" s="21">
        <f t="shared" si="1"/>
        <v>6</v>
      </c>
      <c r="E49" s="21">
        <f t="shared" si="2"/>
        <v>16</v>
      </c>
      <c r="F49" s="21"/>
      <c r="G49" s="21"/>
      <c r="H49" s="22">
        <v>10</v>
      </c>
      <c r="I49" s="23">
        <v>131</v>
      </c>
      <c r="J49" s="24">
        <f t="shared" si="15"/>
        <v>1310</v>
      </c>
      <c r="K49" s="25">
        <f t="shared" si="3"/>
        <v>6</v>
      </c>
      <c r="L49" s="26">
        <f t="shared" si="4"/>
        <v>16</v>
      </c>
      <c r="M49" s="91">
        <f>VLOOKUP(A49,'PRECIOS SITEMA'!A:I,7,FALSE)</f>
        <v>91.7</v>
      </c>
      <c r="N49" s="89">
        <f>VLOOKUP(A49,'PRECIOS SITEMA'!A:I,9,FALSE)</f>
        <v>131</v>
      </c>
      <c r="O49" s="89">
        <f>VLOOKUP(A49,'PRECIOS SITEMA'!A:N,12,FALSE)</f>
        <v>64.19</v>
      </c>
      <c r="P49" s="83">
        <f t="shared" si="6"/>
        <v>85.15</v>
      </c>
      <c r="Q49" s="83">
        <f t="shared" si="7"/>
        <v>76.635000000000005</v>
      </c>
      <c r="R49" s="83">
        <f t="shared" si="8"/>
        <v>766.35</v>
      </c>
      <c r="S49" s="63">
        <f t="shared" si="9"/>
        <v>47.896875000000001</v>
      </c>
      <c r="T49" s="97">
        <f t="shared" si="10"/>
        <v>47.767857142857146</v>
      </c>
      <c r="V49" s="22">
        <v>10</v>
      </c>
      <c r="W49" s="23">
        <v>131</v>
      </c>
      <c r="X49" s="24">
        <f t="shared" si="16"/>
        <v>1310</v>
      </c>
      <c r="Y49" s="25">
        <f t="shared" si="11"/>
        <v>10</v>
      </c>
      <c r="Z49" s="26">
        <f t="shared" si="5"/>
        <v>20</v>
      </c>
      <c r="AA49" s="63">
        <f t="shared" si="12"/>
        <v>65.5</v>
      </c>
      <c r="AB49" s="97">
        <f t="shared" si="13"/>
        <v>26.875</v>
      </c>
      <c r="AC49" s="109">
        <f t="shared" si="14"/>
        <v>28.571428571428569</v>
      </c>
    </row>
    <row r="50" spans="1:29" ht="17" x14ac:dyDescent="0.4">
      <c r="A50" s="42" t="s">
        <v>222</v>
      </c>
      <c r="B50" s="38" t="s">
        <v>294</v>
      </c>
      <c r="C50" s="21">
        <f t="shared" si="0"/>
        <v>10</v>
      </c>
      <c r="D50" s="21">
        <f t="shared" si="1"/>
        <v>6</v>
      </c>
      <c r="E50" s="21">
        <f t="shared" si="2"/>
        <v>16</v>
      </c>
      <c r="F50" s="21"/>
      <c r="G50" s="21"/>
      <c r="H50" s="22">
        <v>10</v>
      </c>
      <c r="I50" s="23">
        <v>141</v>
      </c>
      <c r="J50" s="24">
        <f t="shared" si="15"/>
        <v>1410</v>
      </c>
      <c r="K50" s="25">
        <f t="shared" si="3"/>
        <v>6</v>
      </c>
      <c r="L50" s="26">
        <f t="shared" si="4"/>
        <v>16</v>
      </c>
      <c r="M50" s="91">
        <f>VLOOKUP(A50,'PRECIOS SITEMA'!A:I,7,FALSE)</f>
        <v>98.7</v>
      </c>
      <c r="N50" s="89">
        <f>VLOOKUP(A50,'PRECIOS SITEMA'!A:I,9,FALSE)</f>
        <v>141</v>
      </c>
      <c r="O50" s="89">
        <f>VLOOKUP(A50,'PRECIOS SITEMA'!A:N,12,FALSE)</f>
        <v>69.09</v>
      </c>
      <c r="P50" s="83">
        <f t="shared" si="6"/>
        <v>91.65</v>
      </c>
      <c r="Q50" s="83">
        <f t="shared" si="7"/>
        <v>82.484999999999999</v>
      </c>
      <c r="R50" s="83">
        <f t="shared" si="8"/>
        <v>824.85</v>
      </c>
      <c r="S50" s="63">
        <f t="shared" si="9"/>
        <v>51.553125000000001</v>
      </c>
      <c r="T50" s="97">
        <f t="shared" si="10"/>
        <v>47.767857142857146</v>
      </c>
      <c r="V50" s="22">
        <v>10</v>
      </c>
      <c r="W50" s="23">
        <v>141</v>
      </c>
      <c r="X50" s="24">
        <f t="shared" si="16"/>
        <v>1410</v>
      </c>
      <c r="Y50" s="25">
        <f t="shared" si="11"/>
        <v>10</v>
      </c>
      <c r="Z50" s="26">
        <f t="shared" si="5"/>
        <v>20</v>
      </c>
      <c r="AA50" s="63">
        <f t="shared" si="12"/>
        <v>70.5</v>
      </c>
      <c r="AB50" s="97">
        <f t="shared" si="13"/>
        <v>26.875</v>
      </c>
      <c r="AC50" s="109">
        <f t="shared" si="14"/>
        <v>28.571428571428569</v>
      </c>
    </row>
    <row r="51" spans="1:29" ht="17" x14ac:dyDescent="0.4">
      <c r="A51" s="42" t="s">
        <v>92</v>
      </c>
      <c r="B51" s="40" t="s">
        <v>356</v>
      </c>
      <c r="C51" s="21">
        <f t="shared" si="0"/>
        <v>10</v>
      </c>
      <c r="D51" s="21">
        <f t="shared" si="1"/>
        <v>6</v>
      </c>
      <c r="E51" s="21">
        <f t="shared" si="2"/>
        <v>16</v>
      </c>
      <c r="F51" s="21"/>
      <c r="G51" s="21"/>
      <c r="H51" s="22">
        <v>10</v>
      </c>
      <c r="I51" s="23">
        <v>120</v>
      </c>
      <c r="J51" s="24">
        <f>H51*I51</f>
        <v>1200</v>
      </c>
      <c r="K51" s="25">
        <f>H51*$K$4</f>
        <v>6</v>
      </c>
      <c r="L51" s="26">
        <f>H51+K51</f>
        <v>16</v>
      </c>
      <c r="M51" s="91">
        <f>VLOOKUP(A51,'PRECIOS SITEMA'!A:I,7,FALSE)</f>
        <v>84</v>
      </c>
      <c r="N51" s="89">
        <f>VLOOKUP(A51,'PRECIOS SITEMA'!A:I,9,FALSE)</f>
        <v>120</v>
      </c>
      <c r="O51" s="89">
        <f>VLOOKUP(A51,'PRECIOS SITEMA'!A:N,12,FALSE)</f>
        <v>58.8</v>
      </c>
      <c r="P51" s="83">
        <f t="shared" si="6"/>
        <v>78</v>
      </c>
      <c r="Q51" s="83">
        <f t="shared" si="7"/>
        <v>70.2</v>
      </c>
      <c r="R51" s="83">
        <f t="shared" si="8"/>
        <v>702</v>
      </c>
      <c r="S51" s="63">
        <f t="shared" si="9"/>
        <v>43.875</v>
      </c>
      <c r="T51" s="97">
        <f t="shared" si="10"/>
        <v>47.767857142857146</v>
      </c>
      <c r="V51" s="22">
        <v>10</v>
      </c>
      <c r="W51" s="23">
        <v>120</v>
      </c>
      <c r="X51" s="24">
        <f>V51*W51</f>
        <v>1200</v>
      </c>
      <c r="Y51" s="25">
        <f t="shared" si="11"/>
        <v>10</v>
      </c>
      <c r="Z51" s="26">
        <f>V51+Y51</f>
        <v>20</v>
      </c>
      <c r="AA51" s="63">
        <f t="shared" si="12"/>
        <v>60</v>
      </c>
      <c r="AB51" s="97">
        <f t="shared" si="13"/>
        <v>26.875</v>
      </c>
      <c r="AC51" s="109">
        <f t="shared" si="14"/>
        <v>28.571428571428569</v>
      </c>
    </row>
    <row r="52" spans="1:29" ht="17" x14ac:dyDescent="0.4">
      <c r="A52" s="42" t="s">
        <v>90</v>
      </c>
      <c r="B52" s="40" t="s">
        <v>295</v>
      </c>
      <c r="C52" s="21">
        <f t="shared" si="0"/>
        <v>10</v>
      </c>
      <c r="D52" s="21">
        <f t="shared" si="1"/>
        <v>6</v>
      </c>
      <c r="E52" s="21">
        <f t="shared" si="2"/>
        <v>16</v>
      </c>
      <c r="F52" s="21"/>
      <c r="G52" s="21"/>
      <c r="H52" s="22">
        <v>10</v>
      </c>
      <c r="I52" s="23">
        <v>144</v>
      </c>
      <c r="J52" s="24">
        <f t="shared" si="15"/>
        <v>1440</v>
      </c>
      <c r="K52" s="25">
        <f t="shared" si="3"/>
        <v>6</v>
      </c>
      <c r="L52" s="26">
        <f t="shared" si="4"/>
        <v>16</v>
      </c>
      <c r="M52" s="91">
        <f>VLOOKUP(A52,'PRECIOS SITEMA'!A:I,7,FALSE)</f>
        <v>100.8</v>
      </c>
      <c r="N52" s="89">
        <f>VLOOKUP(A52,'PRECIOS SITEMA'!A:I,9,FALSE)</f>
        <v>144</v>
      </c>
      <c r="O52" s="89">
        <f>VLOOKUP(A52,'PRECIOS SITEMA'!A:N,12,FALSE)</f>
        <v>70.56</v>
      </c>
      <c r="P52" s="83">
        <f t="shared" si="6"/>
        <v>93.6</v>
      </c>
      <c r="Q52" s="83">
        <f t="shared" si="7"/>
        <v>84.24</v>
      </c>
      <c r="R52" s="83">
        <f t="shared" si="8"/>
        <v>842.4</v>
      </c>
      <c r="S52" s="63">
        <f t="shared" si="9"/>
        <v>52.65</v>
      </c>
      <c r="T52" s="97">
        <f t="shared" si="10"/>
        <v>47.767857142857139</v>
      </c>
      <c r="V52" s="22">
        <v>10</v>
      </c>
      <c r="W52" s="23">
        <v>144</v>
      </c>
      <c r="X52" s="24">
        <f t="shared" si="16"/>
        <v>1440</v>
      </c>
      <c r="Y52" s="25">
        <f t="shared" si="11"/>
        <v>10</v>
      </c>
      <c r="Z52" s="26">
        <f t="shared" si="5"/>
        <v>20</v>
      </c>
      <c r="AA52" s="63">
        <f t="shared" si="12"/>
        <v>72</v>
      </c>
      <c r="AB52" s="97">
        <f t="shared" si="13"/>
        <v>26.875</v>
      </c>
      <c r="AC52" s="109">
        <f t="shared" si="14"/>
        <v>28.571428571428569</v>
      </c>
    </row>
    <row r="53" spans="1:29" ht="17" x14ac:dyDescent="0.4">
      <c r="A53" s="42" t="s">
        <v>96</v>
      </c>
      <c r="B53" s="40" t="s">
        <v>296</v>
      </c>
      <c r="C53" s="21">
        <f t="shared" si="0"/>
        <v>10</v>
      </c>
      <c r="D53" s="21">
        <f t="shared" si="1"/>
        <v>6</v>
      </c>
      <c r="E53" s="21">
        <f t="shared" si="2"/>
        <v>16</v>
      </c>
      <c r="F53" s="21"/>
      <c r="G53" s="21"/>
      <c r="H53" s="22">
        <v>10</v>
      </c>
      <c r="I53" s="23">
        <v>130</v>
      </c>
      <c r="J53" s="24">
        <f>H53*I53</f>
        <v>1300</v>
      </c>
      <c r="K53" s="25">
        <f>H53*$K$4</f>
        <v>6</v>
      </c>
      <c r="L53" s="26">
        <f>H53+K53</f>
        <v>16</v>
      </c>
      <c r="M53" s="91">
        <f>VLOOKUP(A53,'PRECIOS SITEMA'!A:I,7,FALSE)</f>
        <v>91</v>
      </c>
      <c r="N53" s="89">
        <f>VLOOKUP(A53,'PRECIOS SITEMA'!A:I,9,FALSE)</f>
        <v>130</v>
      </c>
      <c r="O53" s="89">
        <f>VLOOKUP(A53,'PRECIOS SITEMA'!A:N,12,FALSE)</f>
        <v>63.7</v>
      </c>
      <c r="P53" s="83">
        <f t="shared" si="6"/>
        <v>84.5</v>
      </c>
      <c r="Q53" s="83">
        <f t="shared" si="7"/>
        <v>76.05</v>
      </c>
      <c r="R53" s="83">
        <f t="shared" si="8"/>
        <v>760.5</v>
      </c>
      <c r="S53" s="63">
        <f t="shared" si="9"/>
        <v>47.53125</v>
      </c>
      <c r="T53" s="97">
        <f t="shared" si="10"/>
        <v>47.767857142857146</v>
      </c>
      <c r="V53" s="22">
        <v>10</v>
      </c>
      <c r="W53" s="23">
        <v>130</v>
      </c>
      <c r="X53" s="24">
        <f>V53*W53</f>
        <v>1300</v>
      </c>
      <c r="Y53" s="25">
        <f t="shared" si="11"/>
        <v>10</v>
      </c>
      <c r="Z53" s="26">
        <f>V53+Y53</f>
        <v>20</v>
      </c>
      <c r="AA53" s="63">
        <f t="shared" si="12"/>
        <v>65</v>
      </c>
      <c r="AB53" s="97">
        <f t="shared" si="13"/>
        <v>26.875</v>
      </c>
      <c r="AC53" s="109">
        <f t="shared" si="14"/>
        <v>28.571428571428569</v>
      </c>
    </row>
    <row r="54" spans="1:29" ht="17" x14ac:dyDescent="0.4">
      <c r="A54" s="42" t="s">
        <v>94</v>
      </c>
      <c r="B54" s="40" t="s">
        <v>297</v>
      </c>
      <c r="C54" s="21">
        <f t="shared" si="0"/>
        <v>10</v>
      </c>
      <c r="D54" s="21">
        <f t="shared" si="1"/>
        <v>6</v>
      </c>
      <c r="E54" s="21">
        <f t="shared" si="2"/>
        <v>16</v>
      </c>
      <c r="F54" s="21"/>
      <c r="G54" s="21"/>
      <c r="H54" s="22">
        <v>10</v>
      </c>
      <c r="I54" s="23">
        <v>288</v>
      </c>
      <c r="J54" s="24">
        <f t="shared" si="15"/>
        <v>2880</v>
      </c>
      <c r="K54" s="25">
        <f t="shared" si="3"/>
        <v>6</v>
      </c>
      <c r="L54" s="26">
        <f t="shared" si="4"/>
        <v>16</v>
      </c>
      <c r="M54" s="91">
        <f>VLOOKUP(A54,'PRECIOS SITEMA'!A:I,7,FALSE)</f>
        <v>201.6</v>
      </c>
      <c r="N54" s="89">
        <f>VLOOKUP(A54,'PRECIOS SITEMA'!A:I,9,FALSE)</f>
        <v>288</v>
      </c>
      <c r="O54" s="89">
        <f>VLOOKUP(A54,'PRECIOS SITEMA'!A:N,12,FALSE)</f>
        <v>141.12</v>
      </c>
      <c r="P54" s="83">
        <f t="shared" si="6"/>
        <v>187.2</v>
      </c>
      <c r="Q54" s="83">
        <f t="shared" si="7"/>
        <v>168.48</v>
      </c>
      <c r="R54" s="83">
        <f t="shared" si="8"/>
        <v>1684.8</v>
      </c>
      <c r="S54" s="63">
        <f t="shared" si="9"/>
        <v>105.3</v>
      </c>
      <c r="T54" s="97">
        <f t="shared" si="10"/>
        <v>47.767857142857139</v>
      </c>
      <c r="V54" s="22">
        <v>10</v>
      </c>
      <c r="W54" s="23">
        <v>288</v>
      </c>
      <c r="X54" s="24">
        <f t="shared" si="16"/>
        <v>2880</v>
      </c>
      <c r="Y54" s="25">
        <f t="shared" si="11"/>
        <v>10</v>
      </c>
      <c r="Z54" s="26">
        <f t="shared" si="5"/>
        <v>20</v>
      </c>
      <c r="AA54" s="63">
        <f t="shared" si="12"/>
        <v>144</v>
      </c>
      <c r="AB54" s="97">
        <f t="shared" si="13"/>
        <v>26.875</v>
      </c>
      <c r="AC54" s="109">
        <f t="shared" si="14"/>
        <v>28.571428571428569</v>
      </c>
    </row>
    <row r="55" spans="1:29" ht="17" x14ac:dyDescent="0.4">
      <c r="A55" s="42" t="s">
        <v>104</v>
      </c>
      <c r="B55" s="43" t="s">
        <v>298</v>
      </c>
      <c r="C55" s="21">
        <f t="shared" si="0"/>
        <v>10</v>
      </c>
      <c r="D55" s="21">
        <f t="shared" si="1"/>
        <v>6</v>
      </c>
      <c r="E55" s="21">
        <f t="shared" si="2"/>
        <v>16</v>
      </c>
      <c r="F55" s="21"/>
      <c r="G55" s="21"/>
      <c r="H55" s="22">
        <v>10</v>
      </c>
      <c r="I55" s="23">
        <v>85</v>
      </c>
      <c r="J55" s="24">
        <f t="shared" si="15"/>
        <v>850</v>
      </c>
      <c r="K55" s="25">
        <f t="shared" si="3"/>
        <v>6</v>
      </c>
      <c r="L55" s="26">
        <f t="shared" si="4"/>
        <v>16</v>
      </c>
      <c r="M55" s="91">
        <f>VLOOKUP(A55,'PRECIOS SITEMA'!A:I,7,FALSE)</f>
        <v>59.5</v>
      </c>
      <c r="N55" s="89">
        <f>VLOOKUP(A55,'PRECIOS SITEMA'!A:I,9,FALSE)</f>
        <v>85</v>
      </c>
      <c r="O55" s="89">
        <f>VLOOKUP(A55,'PRECIOS SITEMA'!A:N,12,FALSE)</f>
        <v>41.65</v>
      </c>
      <c r="P55" s="83">
        <f t="shared" si="6"/>
        <v>55.25</v>
      </c>
      <c r="Q55" s="83">
        <f t="shared" si="7"/>
        <v>49.725000000000001</v>
      </c>
      <c r="R55" s="83">
        <f t="shared" si="8"/>
        <v>497.25</v>
      </c>
      <c r="S55" s="63">
        <f t="shared" si="9"/>
        <v>31.078125</v>
      </c>
      <c r="T55" s="97">
        <f t="shared" si="10"/>
        <v>47.767857142857146</v>
      </c>
      <c r="V55" s="22">
        <v>10</v>
      </c>
      <c r="W55" s="23">
        <v>85</v>
      </c>
      <c r="X55" s="24">
        <f t="shared" si="16"/>
        <v>850</v>
      </c>
      <c r="Y55" s="25">
        <f t="shared" si="11"/>
        <v>10</v>
      </c>
      <c r="Z55" s="26">
        <f t="shared" si="5"/>
        <v>20</v>
      </c>
      <c r="AA55" s="63">
        <f t="shared" si="12"/>
        <v>42.5</v>
      </c>
      <c r="AB55" s="97">
        <f t="shared" si="13"/>
        <v>26.875</v>
      </c>
      <c r="AC55" s="109">
        <f t="shared" si="14"/>
        <v>28.571428571428569</v>
      </c>
    </row>
    <row r="56" spans="1:29" ht="17" x14ac:dyDescent="0.4">
      <c r="A56" s="42" t="s">
        <v>106</v>
      </c>
      <c r="B56" s="43" t="s">
        <v>299</v>
      </c>
      <c r="C56" s="21">
        <f t="shared" si="0"/>
        <v>10</v>
      </c>
      <c r="D56" s="21">
        <f t="shared" si="1"/>
        <v>6</v>
      </c>
      <c r="E56" s="21">
        <f t="shared" si="2"/>
        <v>16</v>
      </c>
      <c r="F56" s="21"/>
      <c r="G56" s="21"/>
      <c r="H56" s="22">
        <v>10</v>
      </c>
      <c r="I56" s="23">
        <v>110</v>
      </c>
      <c r="J56" s="24">
        <f t="shared" si="15"/>
        <v>1100</v>
      </c>
      <c r="K56" s="25">
        <f t="shared" si="3"/>
        <v>6</v>
      </c>
      <c r="L56" s="26">
        <f t="shared" si="4"/>
        <v>16</v>
      </c>
      <c r="M56" s="91">
        <f>VLOOKUP(A56,'PRECIOS SITEMA'!A:I,7,FALSE)</f>
        <v>77</v>
      </c>
      <c r="N56" s="89">
        <f>VLOOKUP(A56,'PRECIOS SITEMA'!A:I,9,FALSE)</f>
        <v>110</v>
      </c>
      <c r="O56" s="89">
        <f>VLOOKUP(A56,'PRECIOS SITEMA'!A:N,12,FALSE)</f>
        <v>53.9</v>
      </c>
      <c r="P56" s="83">
        <f t="shared" si="6"/>
        <v>71.5</v>
      </c>
      <c r="Q56" s="83">
        <f t="shared" si="7"/>
        <v>64.349999999999994</v>
      </c>
      <c r="R56" s="83">
        <f t="shared" si="8"/>
        <v>643.5</v>
      </c>
      <c r="S56" s="63">
        <f t="shared" si="9"/>
        <v>40.21875</v>
      </c>
      <c r="T56" s="97">
        <f t="shared" si="10"/>
        <v>47.767857142857146</v>
      </c>
      <c r="V56" s="22">
        <v>10</v>
      </c>
      <c r="W56" s="23">
        <v>110</v>
      </c>
      <c r="X56" s="24">
        <f t="shared" si="16"/>
        <v>1100</v>
      </c>
      <c r="Y56" s="25">
        <f t="shared" si="11"/>
        <v>10</v>
      </c>
      <c r="Z56" s="26">
        <f t="shared" si="5"/>
        <v>20</v>
      </c>
      <c r="AA56" s="63">
        <f t="shared" si="12"/>
        <v>55</v>
      </c>
      <c r="AB56" s="97">
        <f t="shared" si="13"/>
        <v>26.875</v>
      </c>
      <c r="AC56" s="109">
        <f t="shared" si="14"/>
        <v>28.571428571428569</v>
      </c>
    </row>
    <row r="57" spans="1:29" ht="17" x14ac:dyDescent="0.4">
      <c r="A57" s="42" t="s">
        <v>108</v>
      </c>
      <c r="B57" s="43" t="s">
        <v>300</v>
      </c>
      <c r="C57" s="21">
        <f t="shared" si="0"/>
        <v>10</v>
      </c>
      <c r="D57" s="21">
        <f t="shared" si="1"/>
        <v>6</v>
      </c>
      <c r="E57" s="21">
        <f t="shared" si="2"/>
        <v>16</v>
      </c>
      <c r="F57" s="21"/>
      <c r="G57" s="21"/>
      <c r="H57" s="22">
        <v>10</v>
      </c>
      <c r="I57" s="23">
        <v>140</v>
      </c>
      <c r="J57" s="24">
        <f t="shared" si="15"/>
        <v>1400</v>
      </c>
      <c r="K57" s="25">
        <f t="shared" si="3"/>
        <v>6</v>
      </c>
      <c r="L57" s="26">
        <f t="shared" si="4"/>
        <v>16</v>
      </c>
      <c r="M57" s="91">
        <f>VLOOKUP(A57,'PRECIOS SITEMA'!A:I,7,FALSE)</f>
        <v>98</v>
      </c>
      <c r="N57" s="89">
        <f>VLOOKUP(A57,'PRECIOS SITEMA'!A:I,9,FALSE)</f>
        <v>140</v>
      </c>
      <c r="O57" s="89">
        <f>VLOOKUP(A57,'PRECIOS SITEMA'!A:N,12,FALSE)</f>
        <v>68.599999999999994</v>
      </c>
      <c r="P57" s="83">
        <f t="shared" si="6"/>
        <v>91</v>
      </c>
      <c r="Q57" s="83">
        <f t="shared" si="7"/>
        <v>81.900000000000006</v>
      </c>
      <c r="R57" s="83">
        <f t="shared" si="8"/>
        <v>819</v>
      </c>
      <c r="S57" s="63">
        <f t="shared" si="9"/>
        <v>51.1875</v>
      </c>
      <c r="T57" s="97">
        <f t="shared" si="10"/>
        <v>47.767857142857146</v>
      </c>
      <c r="V57" s="22">
        <v>10</v>
      </c>
      <c r="W57" s="23">
        <v>140</v>
      </c>
      <c r="X57" s="24">
        <f t="shared" si="16"/>
        <v>1400</v>
      </c>
      <c r="Y57" s="25">
        <f t="shared" si="11"/>
        <v>10</v>
      </c>
      <c r="Z57" s="26">
        <f t="shared" si="5"/>
        <v>20</v>
      </c>
      <c r="AA57" s="63">
        <f t="shared" si="12"/>
        <v>70</v>
      </c>
      <c r="AB57" s="97">
        <f t="shared" si="13"/>
        <v>26.875</v>
      </c>
      <c r="AC57" s="109">
        <f t="shared" si="14"/>
        <v>28.571428571428569</v>
      </c>
    </row>
    <row r="58" spans="1:29" ht="17" x14ac:dyDescent="0.4">
      <c r="A58" s="42" t="s">
        <v>100</v>
      </c>
      <c r="B58" s="32" t="s">
        <v>301</v>
      </c>
      <c r="C58" s="21">
        <f t="shared" si="0"/>
        <v>10</v>
      </c>
      <c r="D58" s="21">
        <f t="shared" si="1"/>
        <v>6</v>
      </c>
      <c r="E58" s="21">
        <f t="shared" si="2"/>
        <v>16</v>
      </c>
      <c r="F58" s="21"/>
      <c r="G58" s="21"/>
      <c r="H58" s="22">
        <v>10</v>
      </c>
      <c r="I58" s="23">
        <v>144</v>
      </c>
      <c r="J58" s="24">
        <f t="shared" si="15"/>
        <v>1440</v>
      </c>
      <c r="K58" s="25">
        <f t="shared" si="3"/>
        <v>6</v>
      </c>
      <c r="L58" s="26">
        <f t="shared" si="4"/>
        <v>16</v>
      </c>
      <c r="M58" s="91">
        <f>VLOOKUP(A58,'PRECIOS SITEMA'!A:I,7,FALSE)</f>
        <v>100.8</v>
      </c>
      <c r="N58" s="89">
        <f>VLOOKUP(A58,'PRECIOS SITEMA'!A:I,9,FALSE)</f>
        <v>144</v>
      </c>
      <c r="O58" s="89">
        <f>VLOOKUP(A58,'PRECIOS SITEMA'!A:N,12,FALSE)</f>
        <v>70.56</v>
      </c>
      <c r="P58" s="83">
        <f t="shared" si="6"/>
        <v>93.6</v>
      </c>
      <c r="Q58" s="83">
        <f t="shared" si="7"/>
        <v>84.24</v>
      </c>
      <c r="R58" s="83">
        <f t="shared" si="8"/>
        <v>842.4</v>
      </c>
      <c r="S58" s="63">
        <f t="shared" si="9"/>
        <v>52.65</v>
      </c>
      <c r="T58" s="97">
        <f t="shared" si="10"/>
        <v>47.767857142857139</v>
      </c>
      <c r="V58" s="22">
        <v>10</v>
      </c>
      <c r="W58" s="23">
        <v>144</v>
      </c>
      <c r="X58" s="24">
        <f t="shared" si="16"/>
        <v>1440</v>
      </c>
      <c r="Y58" s="25">
        <f t="shared" si="11"/>
        <v>10</v>
      </c>
      <c r="Z58" s="26">
        <f t="shared" si="5"/>
        <v>20</v>
      </c>
      <c r="AA58" s="63">
        <f t="shared" si="12"/>
        <v>72</v>
      </c>
      <c r="AB58" s="97">
        <f t="shared" si="13"/>
        <v>26.875</v>
      </c>
      <c r="AC58" s="109">
        <f t="shared" si="14"/>
        <v>28.571428571428569</v>
      </c>
    </row>
    <row r="59" spans="1:29" ht="17" x14ac:dyDescent="0.4">
      <c r="A59" s="42" t="s">
        <v>102</v>
      </c>
      <c r="B59" s="44" t="s">
        <v>302</v>
      </c>
      <c r="C59" s="21">
        <f t="shared" si="0"/>
        <v>10</v>
      </c>
      <c r="D59" s="21">
        <f t="shared" si="1"/>
        <v>6</v>
      </c>
      <c r="E59" s="21">
        <f t="shared" si="2"/>
        <v>16</v>
      </c>
      <c r="F59" s="21"/>
      <c r="G59" s="21"/>
      <c r="H59" s="22">
        <v>10</v>
      </c>
      <c r="I59" s="23">
        <v>92</v>
      </c>
      <c r="J59" s="24">
        <f t="shared" si="15"/>
        <v>920</v>
      </c>
      <c r="K59" s="25">
        <f t="shared" si="3"/>
        <v>6</v>
      </c>
      <c r="L59" s="26">
        <f>H59+K59</f>
        <v>16</v>
      </c>
      <c r="M59" s="91">
        <f>VLOOKUP(A59,'PRECIOS SITEMA'!A:I,7,FALSE)</f>
        <v>64.400000000000006</v>
      </c>
      <c r="N59" s="89">
        <f>VLOOKUP(A59,'PRECIOS SITEMA'!A:I,9,FALSE)</f>
        <v>92</v>
      </c>
      <c r="O59" s="89">
        <f>VLOOKUP(A59,'PRECIOS SITEMA'!A:N,12,FALSE)</f>
        <v>45.08</v>
      </c>
      <c r="P59" s="83">
        <f t="shared" si="6"/>
        <v>59.800000000000004</v>
      </c>
      <c r="Q59" s="83">
        <f t="shared" si="7"/>
        <v>53.820000000000007</v>
      </c>
      <c r="R59" s="83">
        <f t="shared" si="8"/>
        <v>538.20000000000005</v>
      </c>
      <c r="S59" s="63">
        <f t="shared" si="9"/>
        <v>33.637500000000003</v>
      </c>
      <c r="T59" s="97">
        <f t="shared" si="10"/>
        <v>47.767857142857139</v>
      </c>
      <c r="V59" s="22">
        <v>10</v>
      </c>
      <c r="W59" s="23">
        <v>92</v>
      </c>
      <c r="X59" s="24">
        <f t="shared" si="16"/>
        <v>920</v>
      </c>
      <c r="Y59" s="25">
        <f t="shared" si="11"/>
        <v>10</v>
      </c>
      <c r="Z59" s="26">
        <f>V59+Y59</f>
        <v>20</v>
      </c>
      <c r="AA59" s="63">
        <f t="shared" si="12"/>
        <v>46</v>
      </c>
      <c r="AB59" s="97">
        <f t="shared" si="13"/>
        <v>26.874999999999986</v>
      </c>
      <c r="AC59" s="109">
        <f t="shared" si="14"/>
        <v>28.571428571428584</v>
      </c>
    </row>
    <row r="60" spans="1:29" ht="17" x14ac:dyDescent="0.4">
      <c r="A60" s="42" t="s">
        <v>110</v>
      </c>
      <c r="B60" s="45" t="s">
        <v>303</v>
      </c>
      <c r="C60" s="21">
        <f t="shared" si="0"/>
        <v>10</v>
      </c>
      <c r="D60" s="21">
        <f t="shared" si="1"/>
        <v>6</v>
      </c>
      <c r="E60" s="21">
        <f t="shared" si="2"/>
        <v>16</v>
      </c>
      <c r="F60" s="21"/>
      <c r="G60" s="21"/>
      <c r="H60" s="22">
        <v>10</v>
      </c>
      <c r="I60" s="23">
        <v>150</v>
      </c>
      <c r="J60" s="24">
        <f t="shared" si="15"/>
        <v>1500</v>
      </c>
      <c r="K60" s="25">
        <f t="shared" si="3"/>
        <v>6</v>
      </c>
      <c r="L60" s="26">
        <f t="shared" si="4"/>
        <v>16</v>
      </c>
      <c r="M60" s="91">
        <f>VLOOKUP(A60,'PRECIOS SITEMA'!A:I,7,FALSE)</f>
        <v>105</v>
      </c>
      <c r="N60" s="89">
        <f>VLOOKUP(A60,'PRECIOS SITEMA'!A:I,9,FALSE)</f>
        <v>150</v>
      </c>
      <c r="O60" s="89">
        <f>VLOOKUP(A60,'PRECIOS SITEMA'!A:N,12,FALSE)</f>
        <v>73.5</v>
      </c>
      <c r="P60" s="83">
        <f t="shared" si="6"/>
        <v>97.5</v>
      </c>
      <c r="Q60" s="83">
        <f t="shared" si="7"/>
        <v>87.75</v>
      </c>
      <c r="R60" s="83">
        <f t="shared" si="8"/>
        <v>877.5</v>
      </c>
      <c r="S60" s="63">
        <f t="shared" si="9"/>
        <v>54.84375</v>
      </c>
      <c r="T60" s="97">
        <f t="shared" si="10"/>
        <v>47.767857142857146</v>
      </c>
      <c r="V60" s="22">
        <v>10</v>
      </c>
      <c r="W60" s="23">
        <v>150</v>
      </c>
      <c r="X60" s="24">
        <f t="shared" si="16"/>
        <v>1500</v>
      </c>
      <c r="Y60" s="25">
        <f t="shared" si="11"/>
        <v>10</v>
      </c>
      <c r="Z60" s="26">
        <f t="shared" si="5"/>
        <v>20</v>
      </c>
      <c r="AA60" s="63">
        <f t="shared" si="12"/>
        <v>75</v>
      </c>
      <c r="AB60" s="97">
        <f t="shared" si="13"/>
        <v>26.875</v>
      </c>
      <c r="AC60" s="109">
        <f t="shared" si="14"/>
        <v>28.571428571428569</v>
      </c>
    </row>
    <row r="61" spans="1:29" ht="17" x14ac:dyDescent="0.4">
      <c r="A61" s="42" t="s">
        <v>112</v>
      </c>
      <c r="B61" s="45" t="s">
        <v>304</v>
      </c>
      <c r="C61" s="21">
        <f t="shared" si="0"/>
        <v>10</v>
      </c>
      <c r="D61" s="21">
        <f t="shared" si="1"/>
        <v>6</v>
      </c>
      <c r="E61" s="21">
        <f t="shared" si="2"/>
        <v>16</v>
      </c>
      <c r="F61" s="21"/>
      <c r="G61" s="21"/>
      <c r="H61" s="22">
        <v>10</v>
      </c>
      <c r="I61" s="23">
        <v>154</v>
      </c>
      <c r="J61" s="24">
        <f t="shared" si="15"/>
        <v>1540</v>
      </c>
      <c r="K61" s="25">
        <f t="shared" si="3"/>
        <v>6</v>
      </c>
      <c r="L61" s="26">
        <f t="shared" si="4"/>
        <v>16</v>
      </c>
      <c r="M61" s="91">
        <f>VLOOKUP(A61,'PRECIOS SITEMA'!A:I,7,FALSE)</f>
        <v>107.8</v>
      </c>
      <c r="N61" s="89">
        <f>VLOOKUP(A61,'PRECIOS SITEMA'!A:I,9,FALSE)</f>
        <v>154</v>
      </c>
      <c r="O61" s="89">
        <f>VLOOKUP(A61,'PRECIOS SITEMA'!A:N,12,FALSE)</f>
        <v>75.459999999999994</v>
      </c>
      <c r="P61" s="83">
        <f t="shared" si="6"/>
        <v>100.1</v>
      </c>
      <c r="Q61" s="83">
        <f t="shared" si="7"/>
        <v>90.089999999999989</v>
      </c>
      <c r="R61" s="83">
        <f t="shared" si="8"/>
        <v>900.89999999999986</v>
      </c>
      <c r="S61" s="63">
        <f t="shared" si="9"/>
        <v>56.306249999999991</v>
      </c>
      <c r="T61" s="97">
        <f t="shared" si="10"/>
        <v>47.767857142857153</v>
      </c>
      <c r="V61" s="22">
        <v>10</v>
      </c>
      <c r="W61" s="23">
        <v>154</v>
      </c>
      <c r="X61" s="24">
        <f t="shared" si="16"/>
        <v>1540</v>
      </c>
      <c r="Y61" s="25">
        <f t="shared" si="11"/>
        <v>10</v>
      </c>
      <c r="Z61" s="26">
        <f t="shared" si="5"/>
        <v>20</v>
      </c>
      <c r="AA61" s="63">
        <f t="shared" si="12"/>
        <v>77</v>
      </c>
      <c r="AB61" s="97">
        <f t="shared" si="13"/>
        <v>26.875000000000014</v>
      </c>
      <c r="AC61" s="109">
        <f t="shared" si="14"/>
        <v>28.571428571428569</v>
      </c>
    </row>
    <row r="62" spans="1:29" ht="17" x14ac:dyDescent="0.4">
      <c r="A62" s="42" t="s">
        <v>114</v>
      </c>
      <c r="B62" s="45" t="s">
        <v>305</v>
      </c>
      <c r="C62" s="21">
        <f t="shared" si="0"/>
        <v>10</v>
      </c>
      <c r="D62" s="21">
        <f t="shared" si="1"/>
        <v>6</v>
      </c>
      <c r="E62" s="21">
        <f t="shared" si="2"/>
        <v>16</v>
      </c>
      <c r="F62" s="21"/>
      <c r="G62" s="21"/>
      <c r="H62" s="22">
        <v>10</v>
      </c>
      <c r="I62" s="23">
        <v>138</v>
      </c>
      <c r="J62" s="24">
        <f t="shared" si="15"/>
        <v>1380</v>
      </c>
      <c r="K62" s="25">
        <f t="shared" si="3"/>
        <v>6</v>
      </c>
      <c r="L62" s="26">
        <f t="shared" si="4"/>
        <v>16</v>
      </c>
      <c r="M62" s="91">
        <f>VLOOKUP(A62,'PRECIOS SITEMA'!A:I,7,FALSE)</f>
        <v>96.6</v>
      </c>
      <c r="N62" s="89">
        <f>VLOOKUP(A62,'PRECIOS SITEMA'!A:I,9,FALSE)</f>
        <v>138</v>
      </c>
      <c r="O62" s="89">
        <f>VLOOKUP(A62,'PRECIOS SITEMA'!A:N,12,FALSE)</f>
        <v>67.62</v>
      </c>
      <c r="P62" s="83">
        <f t="shared" si="6"/>
        <v>89.7</v>
      </c>
      <c r="Q62" s="83">
        <f t="shared" si="7"/>
        <v>80.73</v>
      </c>
      <c r="R62" s="83">
        <f t="shared" si="8"/>
        <v>807.30000000000007</v>
      </c>
      <c r="S62" s="63">
        <f t="shared" si="9"/>
        <v>50.456250000000004</v>
      </c>
      <c r="T62" s="97">
        <f t="shared" si="10"/>
        <v>47.767857142857139</v>
      </c>
      <c r="V62" s="22">
        <v>10</v>
      </c>
      <c r="W62" s="23">
        <v>138</v>
      </c>
      <c r="X62" s="24">
        <f t="shared" si="16"/>
        <v>1380</v>
      </c>
      <c r="Y62" s="25">
        <f t="shared" si="11"/>
        <v>10</v>
      </c>
      <c r="Z62" s="26">
        <f t="shared" si="5"/>
        <v>20</v>
      </c>
      <c r="AA62" s="63">
        <f t="shared" si="12"/>
        <v>69</v>
      </c>
      <c r="AB62" s="97">
        <f t="shared" si="13"/>
        <v>26.875</v>
      </c>
      <c r="AC62" s="109">
        <f t="shared" si="14"/>
        <v>28.571428571428569</v>
      </c>
    </row>
    <row r="63" spans="1:29" ht="17" x14ac:dyDescent="0.4">
      <c r="A63" s="42" t="s">
        <v>116</v>
      </c>
      <c r="B63" s="46" t="s">
        <v>306</v>
      </c>
      <c r="C63" s="21">
        <f t="shared" si="0"/>
        <v>10</v>
      </c>
      <c r="D63" s="21">
        <f t="shared" si="1"/>
        <v>6</v>
      </c>
      <c r="E63" s="21">
        <f t="shared" si="2"/>
        <v>16</v>
      </c>
      <c r="F63" s="21"/>
      <c r="G63" s="21"/>
      <c r="H63" s="22">
        <v>10</v>
      </c>
      <c r="I63" s="23">
        <v>195</v>
      </c>
      <c r="J63" s="24">
        <f t="shared" si="15"/>
        <v>1950</v>
      </c>
      <c r="K63" s="25">
        <f t="shared" si="3"/>
        <v>6</v>
      </c>
      <c r="L63" s="26">
        <f t="shared" si="4"/>
        <v>16</v>
      </c>
      <c r="M63" s="91">
        <f>VLOOKUP(A63,'PRECIOS SITEMA'!A:I,7,FALSE)</f>
        <v>136.5</v>
      </c>
      <c r="N63" s="89">
        <f>VLOOKUP(A63,'PRECIOS SITEMA'!A:I,9,FALSE)</f>
        <v>195</v>
      </c>
      <c r="O63" s="89">
        <f>VLOOKUP(A63,'PRECIOS SITEMA'!A:N,12,FALSE)</f>
        <v>95.55</v>
      </c>
      <c r="P63" s="83">
        <f t="shared" si="6"/>
        <v>126.75</v>
      </c>
      <c r="Q63" s="83">
        <f t="shared" si="7"/>
        <v>114.075</v>
      </c>
      <c r="R63" s="83">
        <f t="shared" si="8"/>
        <v>1140.75</v>
      </c>
      <c r="S63" s="63">
        <f t="shared" si="9"/>
        <v>71.296875</v>
      </c>
      <c r="T63" s="97">
        <f t="shared" si="10"/>
        <v>47.767857142857146</v>
      </c>
      <c r="V63" s="22">
        <v>10</v>
      </c>
      <c r="W63" s="23">
        <v>195</v>
      </c>
      <c r="X63" s="24">
        <f t="shared" si="16"/>
        <v>1950</v>
      </c>
      <c r="Y63" s="25">
        <f t="shared" si="11"/>
        <v>10</v>
      </c>
      <c r="Z63" s="26">
        <f t="shared" si="5"/>
        <v>20</v>
      </c>
      <c r="AA63" s="63">
        <f t="shared" si="12"/>
        <v>97.5</v>
      </c>
      <c r="AB63" s="97">
        <f t="shared" si="13"/>
        <v>26.875</v>
      </c>
      <c r="AC63" s="109">
        <f t="shared" si="14"/>
        <v>28.571428571428569</v>
      </c>
    </row>
    <row r="64" spans="1:29" ht="17" x14ac:dyDescent="0.4">
      <c r="A64" s="42" t="s">
        <v>118</v>
      </c>
      <c r="B64" s="46" t="s">
        <v>307</v>
      </c>
      <c r="C64" s="21">
        <f t="shared" si="0"/>
        <v>10</v>
      </c>
      <c r="D64" s="21">
        <f t="shared" si="1"/>
        <v>6</v>
      </c>
      <c r="E64" s="21">
        <f t="shared" si="2"/>
        <v>16</v>
      </c>
      <c r="F64" s="21"/>
      <c r="G64" s="21"/>
      <c r="H64" s="22">
        <v>10</v>
      </c>
      <c r="I64" s="23">
        <v>225</v>
      </c>
      <c r="J64" s="24">
        <f t="shared" si="15"/>
        <v>2250</v>
      </c>
      <c r="K64" s="25">
        <f t="shared" si="3"/>
        <v>6</v>
      </c>
      <c r="L64" s="26">
        <f t="shared" si="4"/>
        <v>16</v>
      </c>
      <c r="M64" s="91">
        <f>VLOOKUP(A64,'PRECIOS SITEMA'!A:I,7,FALSE)</f>
        <v>157.5</v>
      </c>
      <c r="N64" s="89">
        <f>VLOOKUP(A64,'PRECIOS SITEMA'!A:I,9,FALSE)</f>
        <v>225</v>
      </c>
      <c r="O64" s="89">
        <f>VLOOKUP(A64,'PRECIOS SITEMA'!A:N,12,FALSE)</f>
        <v>110.25</v>
      </c>
      <c r="P64" s="83">
        <f t="shared" si="6"/>
        <v>146.25</v>
      </c>
      <c r="Q64" s="83">
        <f t="shared" si="7"/>
        <v>131.625</v>
      </c>
      <c r="R64" s="83">
        <f t="shared" si="8"/>
        <v>1316.25</v>
      </c>
      <c r="S64" s="63">
        <f t="shared" si="9"/>
        <v>82.265625</v>
      </c>
      <c r="T64" s="97">
        <f t="shared" si="10"/>
        <v>47.767857142857146</v>
      </c>
      <c r="V64" s="22">
        <v>10</v>
      </c>
      <c r="W64" s="23">
        <v>225</v>
      </c>
      <c r="X64" s="24">
        <f t="shared" si="16"/>
        <v>2250</v>
      </c>
      <c r="Y64" s="25">
        <f t="shared" si="11"/>
        <v>10</v>
      </c>
      <c r="Z64" s="26">
        <f t="shared" si="5"/>
        <v>20</v>
      </c>
      <c r="AA64" s="63">
        <f t="shared" si="12"/>
        <v>112.5</v>
      </c>
      <c r="AB64" s="97">
        <f t="shared" si="13"/>
        <v>26.875</v>
      </c>
      <c r="AC64" s="109">
        <f t="shared" si="14"/>
        <v>28.571428571428569</v>
      </c>
    </row>
    <row r="65" spans="1:29" ht="17" x14ac:dyDescent="0.4">
      <c r="A65" s="42" t="s">
        <v>120</v>
      </c>
      <c r="B65" s="46" t="s">
        <v>308</v>
      </c>
      <c r="C65" s="21">
        <f t="shared" si="0"/>
        <v>10</v>
      </c>
      <c r="D65" s="21">
        <f t="shared" si="1"/>
        <v>6</v>
      </c>
      <c r="E65" s="21">
        <f t="shared" si="2"/>
        <v>16</v>
      </c>
      <c r="F65" s="21"/>
      <c r="G65" s="21"/>
      <c r="H65" s="22">
        <v>10</v>
      </c>
      <c r="I65" s="23">
        <v>265</v>
      </c>
      <c r="J65" s="24">
        <f t="shared" si="15"/>
        <v>2650</v>
      </c>
      <c r="K65" s="25">
        <f t="shared" si="3"/>
        <v>6</v>
      </c>
      <c r="L65" s="26">
        <f t="shared" si="4"/>
        <v>16</v>
      </c>
      <c r="M65" s="91">
        <f>VLOOKUP(A65,'PRECIOS SITEMA'!A:I,7,FALSE)</f>
        <v>185.5</v>
      </c>
      <c r="N65" s="89">
        <f>VLOOKUP(A65,'PRECIOS SITEMA'!A:I,9,FALSE)</f>
        <v>265</v>
      </c>
      <c r="O65" s="89">
        <f>VLOOKUP(A65,'PRECIOS SITEMA'!A:N,12,FALSE)</f>
        <v>129.85</v>
      </c>
      <c r="P65" s="83">
        <f t="shared" si="6"/>
        <v>172.25</v>
      </c>
      <c r="Q65" s="83">
        <f t="shared" si="7"/>
        <v>155.02500000000001</v>
      </c>
      <c r="R65" s="83">
        <f t="shared" si="8"/>
        <v>1550.25</v>
      </c>
      <c r="S65" s="63">
        <f t="shared" si="9"/>
        <v>96.890625</v>
      </c>
      <c r="T65" s="97">
        <f t="shared" si="10"/>
        <v>47.767857142857146</v>
      </c>
      <c r="V65" s="22">
        <v>10</v>
      </c>
      <c r="W65" s="23">
        <v>265</v>
      </c>
      <c r="X65" s="24">
        <f t="shared" si="16"/>
        <v>2650</v>
      </c>
      <c r="Y65" s="25">
        <f t="shared" si="11"/>
        <v>10</v>
      </c>
      <c r="Z65" s="26">
        <f t="shared" si="5"/>
        <v>20</v>
      </c>
      <c r="AA65" s="63">
        <f t="shared" si="12"/>
        <v>132.5</v>
      </c>
      <c r="AB65" s="97">
        <f t="shared" si="13"/>
        <v>26.875</v>
      </c>
      <c r="AC65" s="109">
        <f t="shared" si="14"/>
        <v>28.571428571428569</v>
      </c>
    </row>
    <row r="66" spans="1:29" ht="17" x14ac:dyDescent="0.4">
      <c r="A66" s="42" t="s">
        <v>128</v>
      </c>
      <c r="B66" s="29" t="s">
        <v>309</v>
      </c>
      <c r="C66" s="21">
        <f t="shared" si="0"/>
        <v>10</v>
      </c>
      <c r="D66" s="21">
        <f t="shared" si="1"/>
        <v>6</v>
      </c>
      <c r="E66" s="21">
        <f t="shared" si="2"/>
        <v>16</v>
      </c>
      <c r="F66" s="21"/>
      <c r="G66" s="21"/>
      <c r="H66" s="22">
        <v>10</v>
      </c>
      <c r="I66" s="23">
        <v>109</v>
      </c>
      <c r="J66" s="24">
        <f t="shared" si="15"/>
        <v>1090</v>
      </c>
      <c r="K66" s="25">
        <f t="shared" si="3"/>
        <v>6</v>
      </c>
      <c r="L66" s="26">
        <f t="shared" si="4"/>
        <v>16</v>
      </c>
      <c r="M66" s="91">
        <f>VLOOKUP(A66,'PRECIOS SITEMA'!A:I,7,FALSE)</f>
        <v>76.3</v>
      </c>
      <c r="N66" s="89">
        <f>VLOOKUP(A66,'PRECIOS SITEMA'!A:I,9,FALSE)</f>
        <v>109</v>
      </c>
      <c r="O66" s="89">
        <f>VLOOKUP(A66,'PRECIOS SITEMA'!A:N,12,FALSE)</f>
        <v>53.41</v>
      </c>
      <c r="P66" s="83">
        <f t="shared" si="6"/>
        <v>70.849999999999994</v>
      </c>
      <c r="Q66" s="83">
        <f t="shared" si="7"/>
        <v>63.764999999999993</v>
      </c>
      <c r="R66" s="83">
        <f t="shared" si="8"/>
        <v>637.65</v>
      </c>
      <c r="S66" s="63">
        <f t="shared" si="9"/>
        <v>39.853124999999999</v>
      </c>
      <c r="T66" s="97">
        <f t="shared" si="10"/>
        <v>47.767857142857139</v>
      </c>
      <c r="V66" s="22">
        <v>10</v>
      </c>
      <c r="W66" s="23">
        <v>109</v>
      </c>
      <c r="X66" s="24">
        <f t="shared" si="16"/>
        <v>1090</v>
      </c>
      <c r="Y66" s="25">
        <f t="shared" si="11"/>
        <v>10</v>
      </c>
      <c r="Z66" s="26">
        <f t="shared" si="5"/>
        <v>20</v>
      </c>
      <c r="AA66" s="63">
        <f t="shared" si="12"/>
        <v>54.5</v>
      </c>
      <c r="AB66" s="97">
        <f t="shared" si="13"/>
        <v>26.875</v>
      </c>
      <c r="AC66" s="109">
        <f t="shared" si="14"/>
        <v>28.571428571428569</v>
      </c>
    </row>
    <row r="67" spans="1:29" ht="17" x14ac:dyDescent="0.4">
      <c r="A67" s="42" t="s">
        <v>130</v>
      </c>
      <c r="B67" s="47" t="s">
        <v>310</v>
      </c>
      <c r="C67" s="21">
        <f t="shared" si="0"/>
        <v>10</v>
      </c>
      <c r="D67" s="21">
        <f t="shared" si="1"/>
        <v>6</v>
      </c>
      <c r="E67" s="21">
        <f t="shared" si="2"/>
        <v>16</v>
      </c>
      <c r="F67" s="21"/>
      <c r="G67" s="21"/>
      <c r="H67" s="22">
        <v>10</v>
      </c>
      <c r="I67" s="23">
        <v>165</v>
      </c>
      <c r="J67" s="24">
        <f t="shared" si="15"/>
        <v>1650</v>
      </c>
      <c r="K67" s="25">
        <f t="shared" si="3"/>
        <v>6</v>
      </c>
      <c r="L67" s="26">
        <f t="shared" si="4"/>
        <v>16</v>
      </c>
      <c r="M67" s="91">
        <f>VLOOKUP(A67,'PRECIOS SITEMA'!A:I,7,FALSE)</f>
        <v>115.5</v>
      </c>
      <c r="N67" s="89">
        <f>VLOOKUP(A67,'PRECIOS SITEMA'!A:I,9,FALSE)</f>
        <v>165</v>
      </c>
      <c r="O67" s="89">
        <f>VLOOKUP(A67,'PRECIOS SITEMA'!A:N,12,FALSE)</f>
        <v>80.849999999999994</v>
      </c>
      <c r="P67" s="83">
        <f t="shared" si="6"/>
        <v>107.25</v>
      </c>
      <c r="Q67" s="83">
        <f t="shared" si="7"/>
        <v>96.525000000000006</v>
      </c>
      <c r="R67" s="83">
        <f t="shared" si="8"/>
        <v>965.25</v>
      </c>
      <c r="S67" s="63">
        <f t="shared" si="9"/>
        <v>60.328125</v>
      </c>
      <c r="T67" s="97">
        <f t="shared" si="10"/>
        <v>47.767857142857146</v>
      </c>
      <c r="V67" s="22">
        <v>10</v>
      </c>
      <c r="W67" s="23">
        <v>165</v>
      </c>
      <c r="X67" s="24">
        <f t="shared" si="16"/>
        <v>1650</v>
      </c>
      <c r="Y67" s="25">
        <f t="shared" si="11"/>
        <v>10</v>
      </c>
      <c r="Z67" s="26">
        <f t="shared" si="5"/>
        <v>20</v>
      </c>
      <c r="AA67" s="63">
        <f t="shared" si="12"/>
        <v>82.5</v>
      </c>
      <c r="AB67" s="97">
        <f t="shared" si="13"/>
        <v>26.875</v>
      </c>
      <c r="AC67" s="109">
        <f t="shared" si="14"/>
        <v>28.571428571428569</v>
      </c>
    </row>
    <row r="68" spans="1:29" ht="17" x14ac:dyDescent="0.4">
      <c r="A68" s="42" t="s">
        <v>132</v>
      </c>
      <c r="B68" s="47" t="s">
        <v>311</v>
      </c>
      <c r="C68" s="21">
        <f t="shared" si="0"/>
        <v>10</v>
      </c>
      <c r="D68" s="21">
        <f t="shared" si="1"/>
        <v>6</v>
      </c>
      <c r="E68" s="21">
        <f t="shared" si="2"/>
        <v>16</v>
      </c>
      <c r="F68" s="21"/>
      <c r="G68" s="21"/>
      <c r="H68" s="22">
        <v>10</v>
      </c>
      <c r="I68" s="23">
        <v>230</v>
      </c>
      <c r="J68" s="24">
        <f t="shared" si="15"/>
        <v>2300</v>
      </c>
      <c r="K68" s="25">
        <f t="shared" si="3"/>
        <v>6</v>
      </c>
      <c r="L68" s="26">
        <f t="shared" si="4"/>
        <v>16</v>
      </c>
      <c r="M68" s="91">
        <f>VLOOKUP(A68,'PRECIOS SITEMA'!A:I,7,FALSE)</f>
        <v>161</v>
      </c>
      <c r="N68" s="89">
        <f>VLOOKUP(A68,'PRECIOS SITEMA'!A:I,9,FALSE)</f>
        <v>230</v>
      </c>
      <c r="O68" s="89">
        <f>VLOOKUP(A68,'PRECIOS SITEMA'!A:N,12,FALSE)</f>
        <v>112.7</v>
      </c>
      <c r="P68" s="83">
        <f t="shared" si="6"/>
        <v>149.5</v>
      </c>
      <c r="Q68" s="83">
        <f t="shared" si="7"/>
        <v>134.55000000000001</v>
      </c>
      <c r="R68" s="83">
        <f t="shared" si="8"/>
        <v>1345.5</v>
      </c>
      <c r="S68" s="63">
        <f t="shared" si="9"/>
        <v>84.09375</v>
      </c>
      <c r="T68" s="97">
        <f t="shared" si="10"/>
        <v>47.767857142857146</v>
      </c>
      <c r="V68" s="22">
        <v>10</v>
      </c>
      <c r="W68" s="23">
        <v>230</v>
      </c>
      <c r="X68" s="24">
        <f t="shared" si="16"/>
        <v>2300</v>
      </c>
      <c r="Y68" s="25">
        <f t="shared" si="11"/>
        <v>10</v>
      </c>
      <c r="Z68" s="26">
        <f t="shared" si="5"/>
        <v>20</v>
      </c>
      <c r="AA68" s="63">
        <f t="shared" si="12"/>
        <v>115</v>
      </c>
      <c r="AB68" s="97">
        <f t="shared" si="13"/>
        <v>26.875</v>
      </c>
      <c r="AC68" s="109">
        <f t="shared" si="14"/>
        <v>28.571428571428569</v>
      </c>
    </row>
    <row r="69" spans="1:29" ht="17" x14ac:dyDescent="0.4">
      <c r="A69" s="42" t="s">
        <v>134</v>
      </c>
      <c r="B69" s="47" t="s">
        <v>312</v>
      </c>
      <c r="C69" s="21">
        <f t="shared" si="0"/>
        <v>10</v>
      </c>
      <c r="D69" s="21">
        <f t="shared" si="1"/>
        <v>6</v>
      </c>
      <c r="E69" s="21">
        <f t="shared" si="2"/>
        <v>16</v>
      </c>
      <c r="F69" s="21"/>
      <c r="G69" s="21"/>
      <c r="H69" s="22">
        <v>10</v>
      </c>
      <c r="I69" s="23">
        <v>193</v>
      </c>
      <c r="J69" s="24">
        <f t="shared" si="15"/>
        <v>1930</v>
      </c>
      <c r="K69" s="25">
        <f t="shared" si="3"/>
        <v>6</v>
      </c>
      <c r="L69" s="26">
        <f t="shared" si="4"/>
        <v>16</v>
      </c>
      <c r="M69" s="91">
        <f>VLOOKUP(A69,'PRECIOS SITEMA'!A:I,7,FALSE)</f>
        <v>135.1</v>
      </c>
      <c r="N69" s="89">
        <f>VLOOKUP(A69,'PRECIOS SITEMA'!A:I,9,FALSE)</f>
        <v>193</v>
      </c>
      <c r="O69" s="89">
        <f>VLOOKUP(A69,'PRECIOS SITEMA'!A:N,12,FALSE)</f>
        <v>94.57</v>
      </c>
      <c r="P69" s="83">
        <f t="shared" si="6"/>
        <v>125.45</v>
      </c>
      <c r="Q69" s="83">
        <f t="shared" si="7"/>
        <v>112.905</v>
      </c>
      <c r="R69" s="83">
        <f t="shared" si="8"/>
        <v>1129.05</v>
      </c>
      <c r="S69" s="63">
        <f t="shared" si="9"/>
        <v>70.565624999999997</v>
      </c>
      <c r="T69" s="97">
        <f t="shared" si="10"/>
        <v>47.767857142857139</v>
      </c>
      <c r="V69" s="22">
        <v>10</v>
      </c>
      <c r="W69" s="23">
        <v>193</v>
      </c>
      <c r="X69" s="24">
        <f t="shared" si="16"/>
        <v>1930</v>
      </c>
      <c r="Y69" s="25">
        <f t="shared" si="11"/>
        <v>10</v>
      </c>
      <c r="Z69" s="26">
        <f t="shared" si="5"/>
        <v>20</v>
      </c>
      <c r="AA69" s="63">
        <f t="shared" si="12"/>
        <v>96.5</v>
      </c>
      <c r="AB69" s="97">
        <f t="shared" si="13"/>
        <v>26.875</v>
      </c>
      <c r="AC69" s="109">
        <f t="shared" si="14"/>
        <v>28.571428571428569</v>
      </c>
    </row>
    <row r="70" spans="1:29" ht="17" x14ac:dyDescent="0.4">
      <c r="A70" s="42" t="s">
        <v>136</v>
      </c>
      <c r="B70" s="29" t="s">
        <v>313</v>
      </c>
      <c r="C70" s="21">
        <f t="shared" ref="C70:C112" si="17">H70</f>
        <v>10</v>
      </c>
      <c r="D70" s="21">
        <f t="shared" ref="D70:D112" si="18">K70</f>
        <v>6</v>
      </c>
      <c r="E70" s="21">
        <f t="shared" ref="E70:E112" si="19">C70+D70</f>
        <v>16</v>
      </c>
      <c r="F70" s="21"/>
      <c r="G70" s="21"/>
      <c r="H70" s="22">
        <v>10</v>
      </c>
      <c r="I70" s="23">
        <v>105</v>
      </c>
      <c r="J70" s="24">
        <f t="shared" si="15"/>
        <v>1050</v>
      </c>
      <c r="K70" s="25">
        <f t="shared" ref="K70:K112" si="20">H70*$K$4</f>
        <v>6</v>
      </c>
      <c r="L70" s="26">
        <f t="shared" ref="L70:L80" si="21">H70+K70</f>
        <v>16</v>
      </c>
      <c r="M70" s="91">
        <f>VLOOKUP(A70,'PRECIOS SITEMA'!A:I,7,FALSE)</f>
        <v>73.5</v>
      </c>
      <c r="N70" s="89">
        <f>VLOOKUP(A70,'PRECIOS SITEMA'!A:I,9,FALSE)</f>
        <v>105</v>
      </c>
      <c r="O70" s="89">
        <f>VLOOKUP(A70,'PRECIOS SITEMA'!A:N,12,FALSE)</f>
        <v>51.45</v>
      </c>
      <c r="P70" s="83">
        <f t="shared" si="6"/>
        <v>68.25</v>
      </c>
      <c r="Q70" s="83">
        <f t="shared" si="7"/>
        <v>61.424999999999997</v>
      </c>
      <c r="R70" s="83">
        <f t="shared" si="8"/>
        <v>614.25</v>
      </c>
      <c r="S70" s="63">
        <f t="shared" si="9"/>
        <v>38.390625</v>
      </c>
      <c r="T70" s="97">
        <f t="shared" si="10"/>
        <v>47.767857142857146</v>
      </c>
      <c r="V70" s="22">
        <v>10</v>
      </c>
      <c r="W70" s="23">
        <v>105</v>
      </c>
      <c r="X70" s="24">
        <f t="shared" si="16"/>
        <v>1050</v>
      </c>
      <c r="Y70" s="25">
        <f t="shared" si="11"/>
        <v>10</v>
      </c>
      <c r="Z70" s="26">
        <f t="shared" ref="Z70:Z80" si="22">V70+Y70</f>
        <v>20</v>
      </c>
      <c r="AA70" s="63">
        <f t="shared" si="12"/>
        <v>52.5</v>
      </c>
      <c r="AB70" s="97">
        <f t="shared" si="13"/>
        <v>26.875</v>
      </c>
      <c r="AC70" s="109">
        <f t="shared" si="14"/>
        <v>28.571428571428569</v>
      </c>
    </row>
    <row r="71" spans="1:29" ht="17" x14ac:dyDescent="0.4">
      <c r="A71" s="42" t="s">
        <v>138</v>
      </c>
      <c r="B71" s="29" t="s">
        <v>314</v>
      </c>
      <c r="C71" s="21">
        <f t="shared" si="17"/>
        <v>10</v>
      </c>
      <c r="D71" s="21">
        <f t="shared" si="18"/>
        <v>6</v>
      </c>
      <c r="E71" s="21">
        <f t="shared" si="19"/>
        <v>16</v>
      </c>
      <c r="F71" s="21"/>
      <c r="G71" s="21"/>
      <c r="H71" s="22">
        <v>10</v>
      </c>
      <c r="I71" s="23">
        <v>133</v>
      </c>
      <c r="J71" s="24">
        <f t="shared" si="15"/>
        <v>1330</v>
      </c>
      <c r="K71" s="25">
        <f t="shared" si="20"/>
        <v>6</v>
      </c>
      <c r="L71" s="26">
        <f t="shared" si="21"/>
        <v>16</v>
      </c>
      <c r="M71" s="91">
        <f>VLOOKUP(A71,'PRECIOS SITEMA'!A:I,7,FALSE)</f>
        <v>93.1</v>
      </c>
      <c r="N71" s="89">
        <f>VLOOKUP(A71,'PRECIOS SITEMA'!A:I,9,FALSE)</f>
        <v>133</v>
      </c>
      <c r="O71" s="89">
        <f>VLOOKUP(A71,'PRECIOS SITEMA'!A:N,12,FALSE)</f>
        <v>65.17</v>
      </c>
      <c r="P71" s="83">
        <f t="shared" ref="P71:P112" si="23">I71-(I71*0.35)</f>
        <v>86.45</v>
      </c>
      <c r="Q71" s="83">
        <f t="shared" ref="Q71:Q112" si="24">P71-(P71*0.1)</f>
        <v>77.805000000000007</v>
      </c>
      <c r="R71" s="83">
        <f t="shared" ref="R71:R112" si="25">Q71*H71</f>
        <v>778.05000000000007</v>
      </c>
      <c r="S71" s="63">
        <f t="shared" ref="S71:S117" si="26">R71/L71</f>
        <v>48.628125000000004</v>
      </c>
      <c r="T71" s="97">
        <f t="shared" ref="T71:T117" si="27">100-(S71*100/M71)</f>
        <v>47.767857142857139</v>
      </c>
      <c r="V71" s="22">
        <v>10</v>
      </c>
      <c r="W71" s="23">
        <v>133</v>
      </c>
      <c r="X71" s="24">
        <f t="shared" si="16"/>
        <v>1330</v>
      </c>
      <c r="Y71" s="25">
        <f t="shared" ref="Y71:Y109" si="28">V71*$Y$4</f>
        <v>10</v>
      </c>
      <c r="Z71" s="26">
        <f t="shared" si="22"/>
        <v>20</v>
      </c>
      <c r="AA71" s="63">
        <f t="shared" ref="AA71:AA109" si="29">X71/Z71</f>
        <v>66.5</v>
      </c>
      <c r="AB71" s="97">
        <f t="shared" ref="AB71:AB109" si="30">100-(S71*100/AA71)</f>
        <v>26.875</v>
      </c>
      <c r="AC71" s="109">
        <f t="shared" ref="AC71:AC109" si="31">100-(AA71*100/M71)</f>
        <v>28.571428571428569</v>
      </c>
    </row>
    <row r="72" spans="1:29" ht="17" x14ac:dyDescent="0.4">
      <c r="A72" s="42" t="s">
        <v>140</v>
      </c>
      <c r="B72" s="48" t="s">
        <v>315</v>
      </c>
      <c r="C72" s="21">
        <f t="shared" si="17"/>
        <v>10</v>
      </c>
      <c r="D72" s="21">
        <f t="shared" si="18"/>
        <v>6</v>
      </c>
      <c r="E72" s="21">
        <f t="shared" si="19"/>
        <v>16</v>
      </c>
      <c r="F72" s="21"/>
      <c r="G72" s="21"/>
      <c r="H72" s="22">
        <v>10</v>
      </c>
      <c r="I72" s="23">
        <v>68</v>
      </c>
      <c r="J72" s="24">
        <f t="shared" si="15"/>
        <v>680</v>
      </c>
      <c r="K72" s="25">
        <f t="shared" si="20"/>
        <v>6</v>
      </c>
      <c r="L72" s="26">
        <f t="shared" si="21"/>
        <v>16</v>
      </c>
      <c r="M72" s="91">
        <f>VLOOKUP(A72,'PRECIOS SITEMA'!A:I,7,FALSE)</f>
        <v>47.6</v>
      </c>
      <c r="N72" s="89">
        <f>VLOOKUP(A72,'PRECIOS SITEMA'!A:I,9,FALSE)</f>
        <v>68</v>
      </c>
      <c r="O72" s="89">
        <f>VLOOKUP(A72,'PRECIOS SITEMA'!A:N,12,FALSE)</f>
        <v>33.32</v>
      </c>
      <c r="P72" s="83">
        <f t="shared" si="23"/>
        <v>44.2</v>
      </c>
      <c r="Q72" s="83">
        <f t="shared" si="24"/>
        <v>39.78</v>
      </c>
      <c r="R72" s="83">
        <f t="shared" si="25"/>
        <v>397.8</v>
      </c>
      <c r="S72" s="63">
        <f t="shared" si="26"/>
        <v>24.862500000000001</v>
      </c>
      <c r="T72" s="97">
        <f t="shared" si="27"/>
        <v>47.767857142857146</v>
      </c>
      <c r="V72" s="22">
        <v>10</v>
      </c>
      <c r="W72" s="23">
        <v>68</v>
      </c>
      <c r="X72" s="24">
        <f t="shared" si="16"/>
        <v>680</v>
      </c>
      <c r="Y72" s="25">
        <f t="shared" si="28"/>
        <v>10</v>
      </c>
      <c r="Z72" s="26">
        <f t="shared" si="22"/>
        <v>20</v>
      </c>
      <c r="AA72" s="63">
        <f t="shared" si="29"/>
        <v>34</v>
      </c>
      <c r="AB72" s="97">
        <f t="shared" si="30"/>
        <v>26.875</v>
      </c>
      <c r="AC72" s="109">
        <f t="shared" si="31"/>
        <v>28.571428571428569</v>
      </c>
    </row>
    <row r="73" spans="1:29" ht="17" x14ac:dyDescent="0.4">
      <c r="A73" s="42" t="s">
        <v>142</v>
      </c>
      <c r="B73" s="48" t="s">
        <v>316</v>
      </c>
      <c r="C73" s="21">
        <f t="shared" si="17"/>
        <v>10</v>
      </c>
      <c r="D73" s="21">
        <f t="shared" si="18"/>
        <v>6</v>
      </c>
      <c r="E73" s="21">
        <f t="shared" si="19"/>
        <v>16</v>
      </c>
      <c r="F73" s="21"/>
      <c r="G73" s="21"/>
      <c r="H73" s="22">
        <v>10</v>
      </c>
      <c r="I73" s="23">
        <v>170</v>
      </c>
      <c r="J73" s="24">
        <f t="shared" ref="J73:J112" si="32">H73*I73</f>
        <v>1700</v>
      </c>
      <c r="K73" s="25">
        <f t="shared" si="20"/>
        <v>6</v>
      </c>
      <c r="L73" s="26">
        <f t="shared" si="21"/>
        <v>16</v>
      </c>
      <c r="M73" s="91">
        <f>VLOOKUP(A73,'PRECIOS SITEMA'!A:I,7,FALSE)</f>
        <v>119</v>
      </c>
      <c r="N73" s="89">
        <f>VLOOKUP(A73,'PRECIOS SITEMA'!A:I,9,FALSE)</f>
        <v>170</v>
      </c>
      <c r="O73" s="89">
        <f>VLOOKUP(A73,'PRECIOS SITEMA'!A:N,12,FALSE)</f>
        <v>83.3</v>
      </c>
      <c r="P73" s="83">
        <f t="shared" si="23"/>
        <v>110.5</v>
      </c>
      <c r="Q73" s="83">
        <f t="shared" si="24"/>
        <v>99.45</v>
      </c>
      <c r="R73" s="83">
        <f t="shared" si="25"/>
        <v>994.5</v>
      </c>
      <c r="S73" s="63">
        <f t="shared" si="26"/>
        <v>62.15625</v>
      </c>
      <c r="T73" s="97">
        <f t="shared" si="27"/>
        <v>47.767857142857146</v>
      </c>
      <c r="V73" s="22">
        <v>10</v>
      </c>
      <c r="W73" s="23">
        <v>170</v>
      </c>
      <c r="X73" s="24">
        <f t="shared" ref="X73:X109" si="33">V73*W73</f>
        <v>1700</v>
      </c>
      <c r="Y73" s="25">
        <f t="shared" si="28"/>
        <v>10</v>
      </c>
      <c r="Z73" s="26">
        <f t="shared" si="22"/>
        <v>20</v>
      </c>
      <c r="AA73" s="63">
        <f t="shared" si="29"/>
        <v>85</v>
      </c>
      <c r="AB73" s="97">
        <f t="shared" si="30"/>
        <v>26.875</v>
      </c>
      <c r="AC73" s="109">
        <f t="shared" si="31"/>
        <v>28.571428571428569</v>
      </c>
    </row>
    <row r="74" spans="1:29" ht="17" x14ac:dyDescent="0.4">
      <c r="A74" s="42" t="s">
        <v>144</v>
      </c>
      <c r="B74" s="48" t="s">
        <v>317</v>
      </c>
      <c r="C74" s="21">
        <f t="shared" si="17"/>
        <v>10</v>
      </c>
      <c r="D74" s="21">
        <f t="shared" si="18"/>
        <v>6</v>
      </c>
      <c r="E74" s="21">
        <f t="shared" si="19"/>
        <v>16</v>
      </c>
      <c r="F74" s="21"/>
      <c r="G74" s="21"/>
      <c r="H74" s="22">
        <v>10</v>
      </c>
      <c r="I74" s="23">
        <v>92</v>
      </c>
      <c r="J74" s="24">
        <f t="shared" si="32"/>
        <v>920</v>
      </c>
      <c r="K74" s="25">
        <f t="shared" si="20"/>
        <v>6</v>
      </c>
      <c r="L74" s="26">
        <f t="shared" si="21"/>
        <v>16</v>
      </c>
      <c r="M74" s="91">
        <f>VLOOKUP(A74,'PRECIOS SITEMA'!A:I,7,FALSE)</f>
        <v>64.400000000000006</v>
      </c>
      <c r="N74" s="89">
        <f>VLOOKUP(A74,'PRECIOS SITEMA'!A:I,9,FALSE)</f>
        <v>92</v>
      </c>
      <c r="O74" s="89">
        <f>VLOOKUP(A74,'PRECIOS SITEMA'!A:N,12,FALSE)</f>
        <v>45.08</v>
      </c>
      <c r="P74" s="83">
        <f t="shared" si="23"/>
        <v>59.800000000000004</v>
      </c>
      <c r="Q74" s="83">
        <f t="shared" si="24"/>
        <v>53.820000000000007</v>
      </c>
      <c r="R74" s="83">
        <f t="shared" si="25"/>
        <v>538.20000000000005</v>
      </c>
      <c r="S74" s="63">
        <f t="shared" si="26"/>
        <v>33.637500000000003</v>
      </c>
      <c r="T74" s="97">
        <f t="shared" si="27"/>
        <v>47.767857142857139</v>
      </c>
      <c r="V74" s="22">
        <v>10</v>
      </c>
      <c r="W74" s="23">
        <v>92</v>
      </c>
      <c r="X74" s="24">
        <f t="shared" si="33"/>
        <v>920</v>
      </c>
      <c r="Y74" s="25">
        <f t="shared" si="28"/>
        <v>10</v>
      </c>
      <c r="Z74" s="26">
        <f t="shared" si="22"/>
        <v>20</v>
      </c>
      <c r="AA74" s="63">
        <f t="shared" si="29"/>
        <v>46</v>
      </c>
      <c r="AB74" s="97">
        <f t="shared" si="30"/>
        <v>26.874999999999986</v>
      </c>
      <c r="AC74" s="109">
        <f t="shared" si="31"/>
        <v>28.571428571428584</v>
      </c>
    </row>
    <row r="75" spans="1:29" ht="17" x14ac:dyDescent="0.4">
      <c r="A75" s="76" t="s">
        <v>212</v>
      </c>
      <c r="B75" s="49" t="s">
        <v>318</v>
      </c>
      <c r="C75" s="21">
        <f t="shared" si="17"/>
        <v>10</v>
      </c>
      <c r="D75" s="21">
        <f t="shared" si="18"/>
        <v>6</v>
      </c>
      <c r="E75" s="21">
        <f t="shared" si="19"/>
        <v>16</v>
      </c>
      <c r="F75" s="21"/>
      <c r="G75" s="21"/>
      <c r="H75" s="22">
        <v>10</v>
      </c>
      <c r="I75" s="50">
        <v>180</v>
      </c>
      <c r="J75" s="24">
        <f t="shared" si="32"/>
        <v>1800</v>
      </c>
      <c r="K75" s="25">
        <f t="shared" si="20"/>
        <v>6</v>
      </c>
      <c r="L75" s="26">
        <f t="shared" si="21"/>
        <v>16</v>
      </c>
      <c r="M75" s="91">
        <f>VLOOKUP(A75,'PRECIOS SITEMA'!A:I,7,FALSE)</f>
        <v>126</v>
      </c>
      <c r="N75" s="89">
        <f>VLOOKUP(A75,'PRECIOS SITEMA'!A:I,9,FALSE)</f>
        <v>180</v>
      </c>
      <c r="O75" s="89">
        <f>VLOOKUP(A75,'PRECIOS SITEMA'!A:N,12,FALSE)</f>
        <v>88.2</v>
      </c>
      <c r="P75" s="83">
        <f t="shared" si="23"/>
        <v>117</v>
      </c>
      <c r="Q75" s="83">
        <f t="shared" si="24"/>
        <v>105.3</v>
      </c>
      <c r="R75" s="83">
        <f t="shared" si="25"/>
        <v>1053</v>
      </c>
      <c r="S75" s="63">
        <f t="shared" si="26"/>
        <v>65.8125</v>
      </c>
      <c r="T75" s="97">
        <f t="shared" si="27"/>
        <v>47.767857142857146</v>
      </c>
      <c r="V75" s="22">
        <v>10</v>
      </c>
      <c r="W75" s="50">
        <v>180</v>
      </c>
      <c r="X75" s="24">
        <f t="shared" si="33"/>
        <v>1800</v>
      </c>
      <c r="Y75" s="25">
        <f t="shared" si="28"/>
        <v>10</v>
      </c>
      <c r="Z75" s="26">
        <f t="shared" si="22"/>
        <v>20</v>
      </c>
      <c r="AA75" s="63">
        <f t="shared" si="29"/>
        <v>90</v>
      </c>
      <c r="AB75" s="97">
        <f t="shared" si="30"/>
        <v>26.875</v>
      </c>
      <c r="AC75" s="109">
        <f t="shared" si="31"/>
        <v>28.571428571428569</v>
      </c>
    </row>
    <row r="76" spans="1:29" ht="17" x14ac:dyDescent="0.4">
      <c r="A76" s="76" t="s">
        <v>214</v>
      </c>
      <c r="B76" s="49" t="s">
        <v>319</v>
      </c>
      <c r="C76" s="21">
        <f t="shared" si="17"/>
        <v>10</v>
      </c>
      <c r="D76" s="21">
        <f t="shared" si="18"/>
        <v>6</v>
      </c>
      <c r="E76" s="21">
        <f t="shared" si="19"/>
        <v>16</v>
      </c>
      <c r="F76" s="21"/>
      <c r="G76" s="21"/>
      <c r="H76" s="22">
        <v>10</v>
      </c>
      <c r="I76" s="50">
        <v>210</v>
      </c>
      <c r="J76" s="51">
        <f>H76*I76</f>
        <v>2100</v>
      </c>
      <c r="K76" s="25">
        <f t="shared" si="20"/>
        <v>6</v>
      </c>
      <c r="L76" s="52">
        <f>H76+K76</f>
        <v>16</v>
      </c>
      <c r="M76" s="91">
        <f>VLOOKUP(A76,'PRECIOS SITEMA'!A:I,7,FALSE)</f>
        <v>147</v>
      </c>
      <c r="N76" s="89">
        <f>VLOOKUP(A76,'PRECIOS SITEMA'!A:I,9,FALSE)</f>
        <v>210</v>
      </c>
      <c r="O76" s="89">
        <f>VLOOKUP(A76,'PRECIOS SITEMA'!A:N,12,FALSE)</f>
        <v>102.9</v>
      </c>
      <c r="P76" s="83">
        <f t="shared" si="23"/>
        <v>136.5</v>
      </c>
      <c r="Q76" s="83">
        <f t="shared" si="24"/>
        <v>122.85</v>
      </c>
      <c r="R76" s="83">
        <f t="shared" si="25"/>
        <v>1228.5</v>
      </c>
      <c r="S76" s="63">
        <f t="shared" si="26"/>
        <v>76.78125</v>
      </c>
      <c r="T76" s="97">
        <f t="shared" si="27"/>
        <v>47.767857142857146</v>
      </c>
      <c r="V76" s="22">
        <v>10</v>
      </c>
      <c r="W76" s="50">
        <v>210</v>
      </c>
      <c r="X76" s="51">
        <f>V76*W76</f>
        <v>2100</v>
      </c>
      <c r="Y76" s="25">
        <f t="shared" si="28"/>
        <v>10</v>
      </c>
      <c r="Z76" s="52">
        <f>V76+Y76</f>
        <v>20</v>
      </c>
      <c r="AA76" s="63">
        <f t="shared" si="29"/>
        <v>105</v>
      </c>
      <c r="AB76" s="97">
        <f t="shared" si="30"/>
        <v>26.875</v>
      </c>
      <c r="AC76" s="109">
        <f t="shared" si="31"/>
        <v>28.571428571428569</v>
      </c>
    </row>
    <row r="77" spans="1:29" ht="17" x14ac:dyDescent="0.4">
      <c r="A77" s="76" t="s">
        <v>216</v>
      </c>
      <c r="B77" s="49" t="s">
        <v>320</v>
      </c>
      <c r="C77" s="21">
        <f t="shared" si="17"/>
        <v>10</v>
      </c>
      <c r="D77" s="21">
        <f t="shared" si="18"/>
        <v>6</v>
      </c>
      <c r="E77" s="21">
        <f t="shared" si="19"/>
        <v>16</v>
      </c>
      <c r="F77" s="21"/>
      <c r="G77" s="21"/>
      <c r="H77" s="22">
        <v>10</v>
      </c>
      <c r="I77" s="50">
        <v>240</v>
      </c>
      <c r="J77" s="51">
        <f>H77*I77</f>
        <v>2400</v>
      </c>
      <c r="K77" s="25">
        <f t="shared" si="20"/>
        <v>6</v>
      </c>
      <c r="L77" s="52">
        <f>H77+K77</f>
        <v>16</v>
      </c>
      <c r="M77" s="91">
        <f>VLOOKUP(A77,'PRECIOS SITEMA'!A:I,7,FALSE)</f>
        <v>168</v>
      </c>
      <c r="N77" s="89">
        <f>VLOOKUP(A77,'PRECIOS SITEMA'!A:I,9,FALSE)</f>
        <v>240</v>
      </c>
      <c r="O77" s="89">
        <f>VLOOKUP(A77,'PRECIOS SITEMA'!A:N,12,FALSE)</f>
        <v>117.6</v>
      </c>
      <c r="P77" s="83">
        <f t="shared" si="23"/>
        <v>156</v>
      </c>
      <c r="Q77" s="83">
        <f t="shared" si="24"/>
        <v>140.4</v>
      </c>
      <c r="R77" s="83">
        <f t="shared" si="25"/>
        <v>1404</v>
      </c>
      <c r="S77" s="63">
        <f t="shared" si="26"/>
        <v>87.75</v>
      </c>
      <c r="T77" s="97">
        <f t="shared" si="27"/>
        <v>47.767857142857146</v>
      </c>
      <c r="V77" s="22">
        <v>10</v>
      </c>
      <c r="W77" s="50">
        <v>240</v>
      </c>
      <c r="X77" s="51">
        <f>V77*W77</f>
        <v>2400</v>
      </c>
      <c r="Y77" s="25">
        <f t="shared" si="28"/>
        <v>10</v>
      </c>
      <c r="Z77" s="52">
        <f>V77+Y77</f>
        <v>20</v>
      </c>
      <c r="AA77" s="63">
        <f t="shared" si="29"/>
        <v>120</v>
      </c>
      <c r="AB77" s="97">
        <f t="shared" si="30"/>
        <v>26.875</v>
      </c>
      <c r="AC77" s="109">
        <f t="shared" si="31"/>
        <v>28.571428571428569</v>
      </c>
    </row>
    <row r="78" spans="1:29" ht="17" x14ac:dyDescent="0.4">
      <c r="A78" s="42" t="s">
        <v>146</v>
      </c>
      <c r="B78" s="49" t="s">
        <v>321</v>
      </c>
      <c r="C78" s="21">
        <f t="shared" si="17"/>
        <v>10</v>
      </c>
      <c r="D78" s="21">
        <f t="shared" si="18"/>
        <v>6</v>
      </c>
      <c r="E78" s="21">
        <f t="shared" si="19"/>
        <v>16</v>
      </c>
      <c r="F78" s="21"/>
      <c r="G78" s="21"/>
      <c r="H78" s="22">
        <v>10</v>
      </c>
      <c r="I78" s="23">
        <v>120</v>
      </c>
      <c r="J78" s="51">
        <f>H78*I78</f>
        <v>1200</v>
      </c>
      <c r="K78" s="25">
        <f t="shared" si="20"/>
        <v>6</v>
      </c>
      <c r="L78" s="52">
        <f>H78+K78</f>
        <v>16</v>
      </c>
      <c r="M78" s="91">
        <f>VLOOKUP(A78,'PRECIOS SITEMA'!A:I,7,FALSE)</f>
        <v>64.400000000000006</v>
      </c>
      <c r="N78" s="89">
        <f>VLOOKUP(A78,'PRECIOS SITEMA'!A:I,9,FALSE)</f>
        <v>120</v>
      </c>
      <c r="O78" s="89">
        <f>VLOOKUP(A78,'PRECIOS SITEMA'!A:N,12,FALSE)</f>
        <v>45.08</v>
      </c>
      <c r="P78" s="83">
        <f t="shared" si="23"/>
        <v>78</v>
      </c>
      <c r="Q78" s="83">
        <f t="shared" si="24"/>
        <v>70.2</v>
      </c>
      <c r="R78" s="83">
        <f t="shared" si="25"/>
        <v>702</v>
      </c>
      <c r="S78" s="63">
        <f t="shared" si="26"/>
        <v>43.875</v>
      </c>
      <c r="T78" s="97">
        <f t="shared" si="27"/>
        <v>31.871118012422372</v>
      </c>
      <c r="V78" s="22">
        <v>10</v>
      </c>
      <c r="W78" s="23">
        <v>120</v>
      </c>
      <c r="X78" s="51">
        <f>V78*W78</f>
        <v>1200</v>
      </c>
      <c r="Y78" s="25">
        <f t="shared" si="28"/>
        <v>10</v>
      </c>
      <c r="Z78" s="52">
        <f>V78+Y78</f>
        <v>20</v>
      </c>
      <c r="AA78" s="63">
        <f t="shared" si="29"/>
        <v>60</v>
      </c>
      <c r="AB78" s="97">
        <f t="shared" si="30"/>
        <v>26.875</v>
      </c>
      <c r="AC78" s="109">
        <f t="shared" si="31"/>
        <v>6.8322981366459743</v>
      </c>
    </row>
    <row r="79" spans="1:29" ht="17" x14ac:dyDescent="0.4">
      <c r="A79" s="42" t="s">
        <v>148</v>
      </c>
      <c r="B79" s="53" t="s">
        <v>322</v>
      </c>
      <c r="C79" s="21">
        <f t="shared" si="17"/>
        <v>10</v>
      </c>
      <c r="D79" s="21">
        <f t="shared" si="18"/>
        <v>6</v>
      </c>
      <c r="E79" s="21">
        <f t="shared" si="19"/>
        <v>16</v>
      </c>
      <c r="F79" s="21"/>
      <c r="G79" s="21"/>
      <c r="H79" s="22">
        <v>10</v>
      </c>
      <c r="I79" s="23">
        <v>125</v>
      </c>
      <c r="J79" s="24">
        <f t="shared" si="32"/>
        <v>1250</v>
      </c>
      <c r="K79" s="25">
        <f t="shared" si="20"/>
        <v>6</v>
      </c>
      <c r="L79" s="26">
        <f t="shared" si="21"/>
        <v>16</v>
      </c>
      <c r="M79" s="91">
        <f>VLOOKUP(A79,'PRECIOS SITEMA'!A:I,7,FALSE)</f>
        <v>87.5</v>
      </c>
      <c r="N79" s="89">
        <f>VLOOKUP(A79,'PRECIOS SITEMA'!A:I,9,FALSE)</f>
        <v>125</v>
      </c>
      <c r="O79" s="89">
        <f>VLOOKUP(A79,'PRECIOS SITEMA'!A:N,12,FALSE)</f>
        <v>61.25</v>
      </c>
      <c r="P79" s="83">
        <f t="shared" si="23"/>
        <v>81.25</v>
      </c>
      <c r="Q79" s="83">
        <f t="shared" si="24"/>
        <v>73.125</v>
      </c>
      <c r="R79" s="83">
        <f t="shared" si="25"/>
        <v>731.25</v>
      </c>
      <c r="S79" s="63">
        <f t="shared" si="26"/>
        <v>45.703125</v>
      </c>
      <c r="T79" s="97">
        <f t="shared" si="27"/>
        <v>47.767857142857146</v>
      </c>
      <c r="V79" s="22">
        <v>10</v>
      </c>
      <c r="W79" s="23">
        <v>125</v>
      </c>
      <c r="X79" s="24">
        <f t="shared" si="33"/>
        <v>1250</v>
      </c>
      <c r="Y79" s="25">
        <f t="shared" si="28"/>
        <v>10</v>
      </c>
      <c r="Z79" s="26">
        <f t="shared" si="22"/>
        <v>20</v>
      </c>
      <c r="AA79" s="63">
        <f t="shared" si="29"/>
        <v>62.5</v>
      </c>
      <c r="AB79" s="97">
        <f t="shared" si="30"/>
        <v>26.875</v>
      </c>
      <c r="AC79" s="109">
        <f t="shared" si="31"/>
        <v>28.571428571428569</v>
      </c>
    </row>
    <row r="80" spans="1:29" ht="17" x14ac:dyDescent="0.4">
      <c r="A80" s="42" t="s">
        <v>150</v>
      </c>
      <c r="B80" s="54" t="s">
        <v>323</v>
      </c>
      <c r="C80" s="21">
        <f t="shared" si="17"/>
        <v>10</v>
      </c>
      <c r="D80" s="21">
        <f t="shared" si="18"/>
        <v>6</v>
      </c>
      <c r="E80" s="21">
        <f t="shared" si="19"/>
        <v>16</v>
      </c>
      <c r="F80" s="21"/>
      <c r="G80" s="21"/>
      <c r="H80" s="22">
        <v>10</v>
      </c>
      <c r="I80" s="23">
        <v>120</v>
      </c>
      <c r="J80" s="24">
        <f t="shared" si="32"/>
        <v>1200</v>
      </c>
      <c r="K80" s="25">
        <f t="shared" si="20"/>
        <v>6</v>
      </c>
      <c r="L80" s="26">
        <f t="shared" si="21"/>
        <v>16</v>
      </c>
      <c r="M80" s="91">
        <f>VLOOKUP(A80,'PRECIOS SITEMA'!A:I,7,FALSE)</f>
        <v>84</v>
      </c>
      <c r="N80" s="89">
        <f>VLOOKUP(A80,'PRECIOS SITEMA'!A:I,9,FALSE)</f>
        <v>120</v>
      </c>
      <c r="O80" s="89">
        <f>VLOOKUP(A80,'PRECIOS SITEMA'!A:N,12,FALSE)</f>
        <v>58.8</v>
      </c>
      <c r="P80" s="83">
        <f t="shared" si="23"/>
        <v>78</v>
      </c>
      <c r="Q80" s="83">
        <f t="shared" si="24"/>
        <v>70.2</v>
      </c>
      <c r="R80" s="83">
        <f t="shared" si="25"/>
        <v>702</v>
      </c>
      <c r="S80" s="63">
        <f t="shared" si="26"/>
        <v>43.875</v>
      </c>
      <c r="T80" s="97">
        <f t="shared" si="27"/>
        <v>47.767857142857146</v>
      </c>
      <c r="V80" s="22">
        <v>10</v>
      </c>
      <c r="W80" s="23">
        <v>120</v>
      </c>
      <c r="X80" s="24">
        <f t="shared" si="33"/>
        <v>1200</v>
      </c>
      <c r="Y80" s="25">
        <f t="shared" si="28"/>
        <v>10</v>
      </c>
      <c r="Z80" s="26">
        <f t="shared" si="22"/>
        <v>20</v>
      </c>
      <c r="AA80" s="63">
        <f t="shared" si="29"/>
        <v>60</v>
      </c>
      <c r="AB80" s="97">
        <f t="shared" si="30"/>
        <v>26.875</v>
      </c>
      <c r="AC80" s="109">
        <f t="shared" si="31"/>
        <v>28.571428571428569</v>
      </c>
    </row>
    <row r="81" spans="1:29" ht="17" x14ac:dyDescent="0.4">
      <c r="A81" s="42" t="s">
        <v>152</v>
      </c>
      <c r="B81" s="32" t="s">
        <v>324</v>
      </c>
      <c r="C81" s="21">
        <f t="shared" si="17"/>
        <v>10</v>
      </c>
      <c r="D81" s="21">
        <f t="shared" si="18"/>
        <v>6</v>
      </c>
      <c r="E81" s="21">
        <f t="shared" si="19"/>
        <v>16</v>
      </c>
      <c r="F81" s="21"/>
      <c r="G81" s="21"/>
      <c r="H81" s="22">
        <v>10</v>
      </c>
      <c r="I81" s="23">
        <v>135</v>
      </c>
      <c r="J81" s="24">
        <f>H81*I81</f>
        <v>1350</v>
      </c>
      <c r="K81" s="25">
        <f>H81*$K$4</f>
        <v>6</v>
      </c>
      <c r="L81" s="26">
        <f>H81+K81</f>
        <v>16</v>
      </c>
      <c r="M81" s="91">
        <f>VLOOKUP(A81,'PRECIOS SITEMA'!A:I,7,FALSE)</f>
        <v>94.5</v>
      </c>
      <c r="N81" s="89">
        <f>VLOOKUP(A81,'PRECIOS SITEMA'!A:I,9,FALSE)</f>
        <v>135</v>
      </c>
      <c r="O81" s="89">
        <f>VLOOKUP(A81,'PRECIOS SITEMA'!A:N,12,FALSE)</f>
        <v>66.150000000000006</v>
      </c>
      <c r="P81" s="83">
        <f t="shared" si="23"/>
        <v>87.75</v>
      </c>
      <c r="Q81" s="83">
        <f t="shared" si="24"/>
        <v>78.974999999999994</v>
      </c>
      <c r="R81" s="83">
        <f t="shared" si="25"/>
        <v>789.75</v>
      </c>
      <c r="S81" s="63">
        <f t="shared" si="26"/>
        <v>49.359375</v>
      </c>
      <c r="T81" s="97">
        <f t="shared" si="27"/>
        <v>47.767857142857146</v>
      </c>
      <c r="V81" s="22">
        <v>10</v>
      </c>
      <c r="W81" s="23">
        <v>135</v>
      </c>
      <c r="X81" s="24">
        <f>V81*W81</f>
        <v>1350</v>
      </c>
      <c r="Y81" s="25">
        <f t="shared" si="28"/>
        <v>10</v>
      </c>
      <c r="Z81" s="26">
        <f>V81+Y81</f>
        <v>20</v>
      </c>
      <c r="AA81" s="63">
        <f t="shared" si="29"/>
        <v>67.5</v>
      </c>
      <c r="AB81" s="97">
        <f t="shared" si="30"/>
        <v>26.875</v>
      </c>
      <c r="AC81" s="109">
        <f t="shared" si="31"/>
        <v>28.571428571428569</v>
      </c>
    </row>
    <row r="82" spans="1:29" ht="17" x14ac:dyDescent="0.4">
      <c r="A82" s="42" t="s">
        <v>154</v>
      </c>
      <c r="B82" s="32" t="s">
        <v>325</v>
      </c>
      <c r="C82" s="21">
        <f t="shared" si="17"/>
        <v>10</v>
      </c>
      <c r="D82" s="21">
        <f t="shared" si="18"/>
        <v>6</v>
      </c>
      <c r="E82" s="21">
        <f t="shared" si="19"/>
        <v>16</v>
      </c>
      <c r="F82" s="21"/>
      <c r="G82" s="21"/>
      <c r="H82" s="22">
        <v>10</v>
      </c>
      <c r="I82" s="23">
        <v>263</v>
      </c>
      <c r="J82" s="24">
        <f t="shared" si="32"/>
        <v>2630</v>
      </c>
      <c r="K82" s="25">
        <f t="shared" si="20"/>
        <v>6</v>
      </c>
      <c r="L82" s="26">
        <f>H82+K82</f>
        <v>16</v>
      </c>
      <c r="M82" s="91">
        <f>VLOOKUP(A82,'PRECIOS SITEMA'!A:I,7,FALSE)</f>
        <v>184.1</v>
      </c>
      <c r="N82" s="89">
        <f>VLOOKUP(A82,'PRECIOS SITEMA'!A:I,9,FALSE)</f>
        <v>263</v>
      </c>
      <c r="O82" s="89">
        <f>VLOOKUP(A82,'PRECIOS SITEMA'!A:N,12,FALSE)</f>
        <v>128.87</v>
      </c>
      <c r="P82" s="83">
        <f t="shared" si="23"/>
        <v>170.95</v>
      </c>
      <c r="Q82" s="83">
        <f t="shared" si="24"/>
        <v>153.85499999999999</v>
      </c>
      <c r="R82" s="83">
        <f t="shared" si="25"/>
        <v>1538.55</v>
      </c>
      <c r="S82" s="63">
        <f t="shared" si="26"/>
        <v>96.159374999999997</v>
      </c>
      <c r="T82" s="97">
        <f t="shared" si="27"/>
        <v>47.767857142857139</v>
      </c>
      <c r="V82" s="22">
        <v>10</v>
      </c>
      <c r="W82" s="23">
        <v>263</v>
      </c>
      <c r="X82" s="24">
        <f t="shared" si="33"/>
        <v>2630</v>
      </c>
      <c r="Y82" s="25">
        <f t="shared" si="28"/>
        <v>10</v>
      </c>
      <c r="Z82" s="26">
        <f>V82+Y82</f>
        <v>20</v>
      </c>
      <c r="AA82" s="63">
        <f t="shared" si="29"/>
        <v>131.5</v>
      </c>
      <c r="AB82" s="97">
        <f t="shared" si="30"/>
        <v>26.875</v>
      </c>
      <c r="AC82" s="109">
        <f t="shared" si="31"/>
        <v>28.571428571428569</v>
      </c>
    </row>
    <row r="83" spans="1:29" ht="17" x14ac:dyDescent="0.4">
      <c r="A83" s="42" t="s">
        <v>156</v>
      </c>
      <c r="B83" s="55" t="s">
        <v>326</v>
      </c>
      <c r="C83" s="21">
        <f t="shared" si="17"/>
        <v>10</v>
      </c>
      <c r="D83" s="21">
        <f t="shared" si="18"/>
        <v>6</v>
      </c>
      <c r="E83" s="21">
        <f t="shared" si="19"/>
        <v>16</v>
      </c>
      <c r="F83" s="21"/>
      <c r="G83" s="21"/>
      <c r="H83" s="22">
        <v>10</v>
      </c>
      <c r="I83" s="23">
        <v>152</v>
      </c>
      <c r="J83" s="24">
        <f t="shared" si="32"/>
        <v>1520</v>
      </c>
      <c r="K83" s="25">
        <f t="shared" si="20"/>
        <v>6</v>
      </c>
      <c r="L83" s="26">
        <f t="shared" ref="L83:L112" si="34">H83+K83</f>
        <v>16</v>
      </c>
      <c r="M83" s="91">
        <f>VLOOKUP(A83,'PRECIOS SITEMA'!A:I,7,FALSE)</f>
        <v>106.4</v>
      </c>
      <c r="N83" s="89">
        <f>VLOOKUP(A83,'PRECIOS SITEMA'!A:I,9,FALSE)</f>
        <v>152</v>
      </c>
      <c r="O83" s="89">
        <f>VLOOKUP(A83,'PRECIOS SITEMA'!A:N,12,FALSE)</f>
        <v>74.48</v>
      </c>
      <c r="P83" s="83">
        <f t="shared" si="23"/>
        <v>98.800000000000011</v>
      </c>
      <c r="Q83" s="83">
        <f t="shared" si="24"/>
        <v>88.920000000000016</v>
      </c>
      <c r="R83" s="83">
        <f t="shared" si="25"/>
        <v>889.20000000000016</v>
      </c>
      <c r="S83" s="63">
        <f t="shared" si="26"/>
        <v>55.57500000000001</v>
      </c>
      <c r="T83" s="97">
        <f t="shared" si="27"/>
        <v>47.767857142857139</v>
      </c>
      <c r="V83" s="22">
        <v>10</v>
      </c>
      <c r="W83" s="23">
        <v>152</v>
      </c>
      <c r="X83" s="24">
        <f t="shared" si="33"/>
        <v>1520</v>
      </c>
      <c r="Y83" s="25">
        <f t="shared" si="28"/>
        <v>10</v>
      </c>
      <c r="Z83" s="26">
        <f t="shared" ref="Z83:Z109" si="35">V83+Y83</f>
        <v>20</v>
      </c>
      <c r="AA83" s="63">
        <f t="shared" si="29"/>
        <v>76</v>
      </c>
      <c r="AB83" s="97">
        <f t="shared" si="30"/>
        <v>26.874999999999986</v>
      </c>
      <c r="AC83" s="109">
        <f t="shared" si="31"/>
        <v>28.571428571428569</v>
      </c>
    </row>
    <row r="84" spans="1:29" ht="17" x14ac:dyDescent="0.4">
      <c r="A84" s="42" t="s">
        <v>158</v>
      </c>
      <c r="B84" s="55" t="s">
        <v>327</v>
      </c>
      <c r="C84" s="21">
        <f t="shared" si="17"/>
        <v>10</v>
      </c>
      <c r="D84" s="21">
        <f t="shared" si="18"/>
        <v>6</v>
      </c>
      <c r="E84" s="21">
        <f t="shared" si="19"/>
        <v>16</v>
      </c>
      <c r="F84" s="21"/>
      <c r="G84" s="21"/>
      <c r="H84" s="22">
        <v>10</v>
      </c>
      <c r="I84" s="23">
        <v>110</v>
      </c>
      <c r="J84" s="24">
        <f t="shared" si="32"/>
        <v>1100</v>
      </c>
      <c r="K84" s="25">
        <f t="shared" si="20"/>
        <v>6</v>
      </c>
      <c r="L84" s="26">
        <f t="shared" si="34"/>
        <v>16</v>
      </c>
      <c r="M84" s="91">
        <f>VLOOKUP(A84,'PRECIOS SITEMA'!A:I,7,FALSE)</f>
        <v>77</v>
      </c>
      <c r="N84" s="89">
        <f>VLOOKUP(A84,'PRECIOS SITEMA'!A:I,9,FALSE)</f>
        <v>110</v>
      </c>
      <c r="O84" s="89">
        <f>VLOOKUP(A84,'PRECIOS SITEMA'!A:N,12,FALSE)</f>
        <v>53.9</v>
      </c>
      <c r="P84" s="83">
        <f t="shared" si="23"/>
        <v>71.5</v>
      </c>
      <c r="Q84" s="83">
        <f t="shared" si="24"/>
        <v>64.349999999999994</v>
      </c>
      <c r="R84" s="83">
        <f t="shared" si="25"/>
        <v>643.5</v>
      </c>
      <c r="S84" s="63">
        <f t="shared" si="26"/>
        <v>40.21875</v>
      </c>
      <c r="T84" s="97">
        <f t="shared" si="27"/>
        <v>47.767857142857146</v>
      </c>
      <c r="V84" s="22">
        <v>10</v>
      </c>
      <c r="W84" s="23">
        <v>110</v>
      </c>
      <c r="X84" s="24">
        <f t="shared" si="33"/>
        <v>1100</v>
      </c>
      <c r="Y84" s="25">
        <f t="shared" si="28"/>
        <v>10</v>
      </c>
      <c r="Z84" s="26">
        <f t="shared" si="35"/>
        <v>20</v>
      </c>
      <c r="AA84" s="63">
        <f t="shared" si="29"/>
        <v>55</v>
      </c>
      <c r="AB84" s="97">
        <f t="shared" si="30"/>
        <v>26.875</v>
      </c>
      <c r="AC84" s="109">
        <f t="shared" si="31"/>
        <v>28.571428571428569</v>
      </c>
    </row>
    <row r="85" spans="1:29" ht="17" x14ac:dyDescent="0.4">
      <c r="A85" s="42" t="s">
        <v>160</v>
      </c>
      <c r="B85" s="55" t="s">
        <v>328</v>
      </c>
      <c r="C85" s="21">
        <f t="shared" si="17"/>
        <v>10</v>
      </c>
      <c r="D85" s="21">
        <f t="shared" si="18"/>
        <v>6</v>
      </c>
      <c r="E85" s="21">
        <f t="shared" si="19"/>
        <v>16</v>
      </c>
      <c r="F85" s="21"/>
      <c r="G85" s="21"/>
      <c r="H85" s="22">
        <v>10</v>
      </c>
      <c r="I85" s="23">
        <v>145</v>
      </c>
      <c r="J85" s="24">
        <f t="shared" si="32"/>
        <v>1450</v>
      </c>
      <c r="K85" s="25">
        <f t="shared" si="20"/>
        <v>6</v>
      </c>
      <c r="L85" s="26">
        <f t="shared" si="34"/>
        <v>16</v>
      </c>
      <c r="M85" s="91">
        <f>VLOOKUP(A85,'PRECIOS SITEMA'!A:I,7,FALSE)</f>
        <v>101.5</v>
      </c>
      <c r="N85" s="89">
        <f>VLOOKUP(A85,'PRECIOS SITEMA'!A:I,9,FALSE)</f>
        <v>145</v>
      </c>
      <c r="O85" s="89">
        <f>VLOOKUP(A85,'PRECIOS SITEMA'!A:N,12,FALSE)</f>
        <v>71.05</v>
      </c>
      <c r="P85" s="83">
        <f t="shared" si="23"/>
        <v>94.25</v>
      </c>
      <c r="Q85" s="83">
        <f t="shared" si="24"/>
        <v>84.825000000000003</v>
      </c>
      <c r="R85" s="83">
        <f t="shared" si="25"/>
        <v>848.25</v>
      </c>
      <c r="S85" s="63">
        <f t="shared" si="26"/>
        <v>53.015625</v>
      </c>
      <c r="T85" s="97">
        <f t="shared" si="27"/>
        <v>47.767857142857146</v>
      </c>
      <c r="V85" s="22">
        <v>10</v>
      </c>
      <c r="W85" s="23">
        <v>145</v>
      </c>
      <c r="X85" s="24">
        <f t="shared" si="33"/>
        <v>1450</v>
      </c>
      <c r="Y85" s="25">
        <f t="shared" si="28"/>
        <v>10</v>
      </c>
      <c r="Z85" s="26">
        <f t="shared" si="35"/>
        <v>20</v>
      </c>
      <c r="AA85" s="63">
        <f t="shared" si="29"/>
        <v>72.5</v>
      </c>
      <c r="AB85" s="97">
        <f t="shared" si="30"/>
        <v>26.875</v>
      </c>
      <c r="AC85" s="109">
        <f t="shared" si="31"/>
        <v>28.571428571428569</v>
      </c>
    </row>
    <row r="86" spans="1:29" ht="17" x14ac:dyDescent="0.4">
      <c r="A86" s="42" t="s">
        <v>162</v>
      </c>
      <c r="B86" s="35" t="s">
        <v>329</v>
      </c>
      <c r="C86" s="21">
        <f t="shared" si="17"/>
        <v>10</v>
      </c>
      <c r="D86" s="21">
        <f t="shared" si="18"/>
        <v>6</v>
      </c>
      <c r="E86" s="21">
        <f t="shared" si="19"/>
        <v>16</v>
      </c>
      <c r="F86" s="21"/>
      <c r="G86" s="21"/>
      <c r="H86" s="22">
        <v>10</v>
      </c>
      <c r="I86" s="23">
        <v>195</v>
      </c>
      <c r="J86" s="24">
        <f>H86*I86</f>
        <v>1950</v>
      </c>
      <c r="K86" s="25">
        <f>H86*$K$4</f>
        <v>6</v>
      </c>
      <c r="L86" s="26">
        <f>H86+K86</f>
        <v>16</v>
      </c>
      <c r="M86" s="91">
        <f>VLOOKUP(A86,'PRECIOS SITEMA'!A:I,7,FALSE)</f>
        <v>136.5</v>
      </c>
      <c r="N86" s="89">
        <f>VLOOKUP(A86,'PRECIOS SITEMA'!A:I,9,FALSE)</f>
        <v>195</v>
      </c>
      <c r="O86" s="89">
        <f>VLOOKUP(A86,'PRECIOS SITEMA'!A:N,12,FALSE)</f>
        <v>95.55</v>
      </c>
      <c r="P86" s="83">
        <f t="shared" si="23"/>
        <v>126.75</v>
      </c>
      <c r="Q86" s="83">
        <f t="shared" si="24"/>
        <v>114.075</v>
      </c>
      <c r="R86" s="83">
        <f t="shared" si="25"/>
        <v>1140.75</v>
      </c>
      <c r="S86" s="63">
        <f t="shared" si="26"/>
        <v>71.296875</v>
      </c>
      <c r="T86" s="97">
        <f t="shared" si="27"/>
        <v>47.767857142857146</v>
      </c>
      <c r="V86" s="22">
        <v>10</v>
      </c>
      <c r="W86" s="23">
        <v>195</v>
      </c>
      <c r="X86" s="24">
        <f>V86*W86</f>
        <v>1950</v>
      </c>
      <c r="Y86" s="25">
        <f t="shared" si="28"/>
        <v>10</v>
      </c>
      <c r="Z86" s="26">
        <f>V86+Y86</f>
        <v>20</v>
      </c>
      <c r="AA86" s="63">
        <f t="shared" si="29"/>
        <v>97.5</v>
      </c>
      <c r="AB86" s="97">
        <f t="shared" si="30"/>
        <v>26.875</v>
      </c>
      <c r="AC86" s="109">
        <f t="shared" si="31"/>
        <v>28.571428571428569</v>
      </c>
    </row>
    <row r="87" spans="1:29" ht="17" x14ac:dyDescent="0.4">
      <c r="A87" s="42" t="s">
        <v>164</v>
      </c>
      <c r="B87" s="35" t="s">
        <v>330</v>
      </c>
      <c r="C87" s="21">
        <f t="shared" si="17"/>
        <v>10</v>
      </c>
      <c r="D87" s="21">
        <f t="shared" si="18"/>
        <v>6</v>
      </c>
      <c r="E87" s="21">
        <f t="shared" si="19"/>
        <v>16</v>
      </c>
      <c r="F87" s="21"/>
      <c r="G87" s="21"/>
      <c r="H87" s="22">
        <v>10</v>
      </c>
      <c r="I87" s="23">
        <v>245</v>
      </c>
      <c r="J87" s="24">
        <f t="shared" si="32"/>
        <v>2450</v>
      </c>
      <c r="K87" s="25">
        <f t="shared" si="20"/>
        <v>6</v>
      </c>
      <c r="L87" s="26">
        <f t="shared" si="34"/>
        <v>16</v>
      </c>
      <c r="M87" s="91">
        <f>VLOOKUP(A87,'PRECIOS SITEMA'!A:I,7,FALSE)</f>
        <v>171.5</v>
      </c>
      <c r="N87" s="89">
        <f>VLOOKUP(A87,'PRECIOS SITEMA'!A:I,9,FALSE)</f>
        <v>245</v>
      </c>
      <c r="O87" s="89">
        <f>VLOOKUP(A87,'PRECIOS SITEMA'!A:N,12,FALSE)</f>
        <v>120.05</v>
      </c>
      <c r="P87" s="83">
        <f t="shared" si="23"/>
        <v>159.25</v>
      </c>
      <c r="Q87" s="83">
        <f t="shared" si="24"/>
        <v>143.32499999999999</v>
      </c>
      <c r="R87" s="83">
        <f t="shared" si="25"/>
        <v>1433.25</v>
      </c>
      <c r="S87" s="63">
        <f t="shared" si="26"/>
        <v>89.578125</v>
      </c>
      <c r="T87" s="97">
        <f t="shared" si="27"/>
        <v>47.767857142857146</v>
      </c>
      <c r="V87" s="22">
        <v>10</v>
      </c>
      <c r="W87" s="23">
        <v>245</v>
      </c>
      <c r="X87" s="24">
        <f t="shared" si="33"/>
        <v>2450</v>
      </c>
      <c r="Y87" s="25">
        <f t="shared" si="28"/>
        <v>10</v>
      </c>
      <c r="Z87" s="26">
        <f t="shared" si="35"/>
        <v>20</v>
      </c>
      <c r="AA87" s="63">
        <f t="shared" si="29"/>
        <v>122.5</v>
      </c>
      <c r="AB87" s="97">
        <f t="shared" si="30"/>
        <v>26.875</v>
      </c>
      <c r="AC87" s="109">
        <f t="shared" si="31"/>
        <v>28.571428571428569</v>
      </c>
    </row>
    <row r="88" spans="1:29" ht="17" x14ac:dyDescent="0.4">
      <c r="A88" s="42" t="s">
        <v>166</v>
      </c>
      <c r="B88" s="35" t="s">
        <v>331</v>
      </c>
      <c r="C88" s="21">
        <f t="shared" si="17"/>
        <v>10</v>
      </c>
      <c r="D88" s="21">
        <f t="shared" si="18"/>
        <v>6</v>
      </c>
      <c r="E88" s="21">
        <f t="shared" si="19"/>
        <v>16</v>
      </c>
      <c r="F88" s="21"/>
      <c r="G88" s="21"/>
      <c r="H88" s="22">
        <v>10</v>
      </c>
      <c r="I88" s="23">
        <v>350</v>
      </c>
      <c r="J88" s="24">
        <f t="shared" si="32"/>
        <v>3500</v>
      </c>
      <c r="K88" s="25">
        <f t="shared" si="20"/>
        <v>6</v>
      </c>
      <c r="L88" s="26">
        <f t="shared" si="34"/>
        <v>16</v>
      </c>
      <c r="M88" s="91">
        <f>VLOOKUP(A88,'PRECIOS SITEMA'!A:I,7,FALSE)</f>
        <v>245</v>
      </c>
      <c r="N88" s="89">
        <f>VLOOKUP(A88,'PRECIOS SITEMA'!A:I,9,FALSE)</f>
        <v>350</v>
      </c>
      <c r="O88" s="89">
        <f>VLOOKUP(A88,'PRECIOS SITEMA'!A:N,12,FALSE)</f>
        <v>171.5</v>
      </c>
      <c r="P88" s="83">
        <f t="shared" si="23"/>
        <v>227.5</v>
      </c>
      <c r="Q88" s="83">
        <f t="shared" si="24"/>
        <v>204.75</v>
      </c>
      <c r="R88" s="83">
        <f t="shared" si="25"/>
        <v>2047.5</v>
      </c>
      <c r="S88" s="63">
        <f t="shared" si="26"/>
        <v>127.96875</v>
      </c>
      <c r="T88" s="97">
        <f t="shared" si="27"/>
        <v>47.767857142857146</v>
      </c>
      <c r="V88" s="22">
        <v>10</v>
      </c>
      <c r="W88" s="23">
        <v>350</v>
      </c>
      <c r="X88" s="24">
        <f t="shared" si="33"/>
        <v>3500</v>
      </c>
      <c r="Y88" s="25">
        <f t="shared" si="28"/>
        <v>10</v>
      </c>
      <c r="Z88" s="26">
        <f t="shared" si="35"/>
        <v>20</v>
      </c>
      <c r="AA88" s="63">
        <f t="shared" si="29"/>
        <v>175</v>
      </c>
      <c r="AB88" s="97">
        <f t="shared" si="30"/>
        <v>26.875</v>
      </c>
      <c r="AC88" s="109">
        <f t="shared" si="31"/>
        <v>28.571428571428569</v>
      </c>
    </row>
    <row r="89" spans="1:29" ht="17" x14ac:dyDescent="0.4">
      <c r="A89" s="42" t="s">
        <v>168</v>
      </c>
      <c r="B89" s="40" t="s">
        <v>332</v>
      </c>
      <c r="C89" s="21">
        <f t="shared" si="17"/>
        <v>10</v>
      </c>
      <c r="D89" s="21">
        <f t="shared" si="18"/>
        <v>6</v>
      </c>
      <c r="E89" s="21">
        <f t="shared" si="19"/>
        <v>16</v>
      </c>
      <c r="F89" s="21"/>
      <c r="G89" s="21"/>
      <c r="H89" s="22">
        <v>10</v>
      </c>
      <c r="I89" s="23">
        <v>110</v>
      </c>
      <c r="J89" s="24">
        <f t="shared" si="32"/>
        <v>1100</v>
      </c>
      <c r="K89" s="25">
        <f t="shared" si="20"/>
        <v>6</v>
      </c>
      <c r="L89" s="26">
        <f t="shared" si="34"/>
        <v>16</v>
      </c>
      <c r="M89" s="91">
        <f>VLOOKUP(A89,'PRECIOS SITEMA'!A:I,7,FALSE)</f>
        <v>81.2</v>
      </c>
      <c r="N89" s="89">
        <f>VLOOKUP(A89,'PRECIOS SITEMA'!A:I,9,FALSE)</f>
        <v>110</v>
      </c>
      <c r="O89" s="89">
        <f>VLOOKUP(A89,'PRECIOS SITEMA'!A:N,12,FALSE)</f>
        <v>56.84</v>
      </c>
      <c r="P89" s="83">
        <f t="shared" si="23"/>
        <v>71.5</v>
      </c>
      <c r="Q89" s="83">
        <f t="shared" si="24"/>
        <v>64.349999999999994</v>
      </c>
      <c r="R89" s="83">
        <f t="shared" si="25"/>
        <v>643.5</v>
      </c>
      <c r="S89" s="63">
        <f t="shared" si="26"/>
        <v>40.21875</v>
      </c>
      <c r="T89" s="97">
        <f t="shared" si="27"/>
        <v>50.469519704433502</v>
      </c>
      <c r="V89" s="22">
        <v>10</v>
      </c>
      <c r="W89" s="23">
        <v>110</v>
      </c>
      <c r="X89" s="24">
        <f t="shared" si="33"/>
        <v>1100</v>
      </c>
      <c r="Y89" s="25">
        <f t="shared" si="28"/>
        <v>10</v>
      </c>
      <c r="Z89" s="26">
        <f t="shared" si="35"/>
        <v>20</v>
      </c>
      <c r="AA89" s="63">
        <f t="shared" si="29"/>
        <v>55</v>
      </c>
      <c r="AB89" s="97">
        <f t="shared" si="30"/>
        <v>26.875</v>
      </c>
      <c r="AC89" s="109">
        <f t="shared" si="31"/>
        <v>32.266009852216754</v>
      </c>
    </row>
    <row r="90" spans="1:29" ht="17" x14ac:dyDescent="0.4">
      <c r="A90" s="42" t="s">
        <v>176</v>
      </c>
      <c r="B90" s="40" t="s">
        <v>333</v>
      </c>
      <c r="C90" s="21">
        <f t="shared" si="17"/>
        <v>10</v>
      </c>
      <c r="D90" s="21">
        <f t="shared" si="18"/>
        <v>6</v>
      </c>
      <c r="E90" s="21">
        <f t="shared" si="19"/>
        <v>16</v>
      </c>
      <c r="F90" s="21"/>
      <c r="G90" s="21"/>
      <c r="H90" s="22">
        <v>10</v>
      </c>
      <c r="I90" s="23">
        <v>77</v>
      </c>
      <c r="J90" s="24">
        <f>H90*I90</f>
        <v>770</v>
      </c>
      <c r="K90" s="25">
        <f>H90*$K$4</f>
        <v>6</v>
      </c>
      <c r="L90" s="26">
        <f>H90+K90</f>
        <v>16</v>
      </c>
      <c r="M90" s="91">
        <f>VLOOKUP(A90,'PRECIOS SITEMA'!A:I,7,FALSE)</f>
        <v>53.9</v>
      </c>
      <c r="N90" s="89">
        <f>VLOOKUP(A90,'PRECIOS SITEMA'!A:I,9,FALSE)</f>
        <v>77</v>
      </c>
      <c r="O90" s="89">
        <f>VLOOKUP(A90,'PRECIOS SITEMA'!A:N,12,FALSE)</f>
        <v>37.729999999999997</v>
      </c>
      <c r="P90" s="83">
        <f t="shared" si="23"/>
        <v>50.05</v>
      </c>
      <c r="Q90" s="83">
        <f t="shared" si="24"/>
        <v>45.044999999999995</v>
      </c>
      <c r="R90" s="83">
        <f t="shared" si="25"/>
        <v>450.44999999999993</v>
      </c>
      <c r="S90" s="63">
        <f t="shared" si="26"/>
        <v>28.153124999999996</v>
      </c>
      <c r="T90" s="97">
        <f t="shared" si="27"/>
        <v>47.767857142857153</v>
      </c>
      <c r="V90" s="22">
        <v>10</v>
      </c>
      <c r="W90" s="23">
        <v>77</v>
      </c>
      <c r="X90" s="24">
        <f>V90*W90</f>
        <v>770</v>
      </c>
      <c r="Y90" s="25">
        <f t="shared" si="28"/>
        <v>10</v>
      </c>
      <c r="Z90" s="26">
        <f>V90+Y90</f>
        <v>20</v>
      </c>
      <c r="AA90" s="63">
        <f t="shared" si="29"/>
        <v>38.5</v>
      </c>
      <c r="AB90" s="97">
        <f t="shared" si="30"/>
        <v>26.875000000000014</v>
      </c>
      <c r="AC90" s="109">
        <f t="shared" si="31"/>
        <v>28.571428571428569</v>
      </c>
    </row>
    <row r="91" spans="1:29" ht="17" x14ac:dyDescent="0.4">
      <c r="A91" s="42" t="s">
        <v>170</v>
      </c>
      <c r="B91" s="40" t="s">
        <v>334</v>
      </c>
      <c r="C91" s="21">
        <f t="shared" si="17"/>
        <v>10</v>
      </c>
      <c r="D91" s="21">
        <f t="shared" si="18"/>
        <v>6</v>
      </c>
      <c r="E91" s="21">
        <f t="shared" si="19"/>
        <v>16</v>
      </c>
      <c r="F91" s="21"/>
      <c r="G91" s="21"/>
      <c r="H91" s="22">
        <v>10</v>
      </c>
      <c r="I91" s="23">
        <v>99</v>
      </c>
      <c r="J91" s="24">
        <f t="shared" si="32"/>
        <v>990</v>
      </c>
      <c r="K91" s="25">
        <f t="shared" si="20"/>
        <v>6</v>
      </c>
      <c r="L91" s="26">
        <f t="shared" si="34"/>
        <v>16</v>
      </c>
      <c r="M91" s="91">
        <f>VLOOKUP(A91,'PRECIOS SITEMA'!A:I,7,FALSE)</f>
        <v>69.3</v>
      </c>
      <c r="N91" s="89">
        <f>VLOOKUP(A91,'PRECIOS SITEMA'!A:I,9,FALSE)</f>
        <v>99</v>
      </c>
      <c r="O91" s="89">
        <f>VLOOKUP(A91,'PRECIOS SITEMA'!A:N,12,FALSE)</f>
        <v>48.51</v>
      </c>
      <c r="P91" s="83">
        <f t="shared" si="23"/>
        <v>64.349999999999994</v>
      </c>
      <c r="Q91" s="83">
        <f t="shared" si="24"/>
        <v>57.914999999999992</v>
      </c>
      <c r="R91" s="83">
        <f t="shared" si="25"/>
        <v>579.14999999999986</v>
      </c>
      <c r="S91" s="63">
        <f t="shared" si="26"/>
        <v>36.196874999999991</v>
      </c>
      <c r="T91" s="97">
        <f t="shared" si="27"/>
        <v>47.767857142857153</v>
      </c>
      <c r="V91" s="22">
        <v>10</v>
      </c>
      <c r="W91" s="23">
        <v>99</v>
      </c>
      <c r="X91" s="24">
        <f t="shared" si="33"/>
        <v>990</v>
      </c>
      <c r="Y91" s="25">
        <f t="shared" si="28"/>
        <v>10</v>
      </c>
      <c r="Z91" s="26">
        <f t="shared" si="35"/>
        <v>20</v>
      </c>
      <c r="AA91" s="63">
        <f t="shared" si="29"/>
        <v>49.5</v>
      </c>
      <c r="AB91" s="97">
        <f t="shared" si="30"/>
        <v>26.875000000000014</v>
      </c>
      <c r="AC91" s="109">
        <f t="shared" si="31"/>
        <v>28.571428571428569</v>
      </c>
    </row>
    <row r="92" spans="1:29" ht="17" x14ac:dyDescent="0.4">
      <c r="A92" s="42" t="s">
        <v>172</v>
      </c>
      <c r="B92" s="40" t="s">
        <v>335</v>
      </c>
      <c r="C92" s="21">
        <f t="shared" si="17"/>
        <v>10</v>
      </c>
      <c r="D92" s="21">
        <f t="shared" si="18"/>
        <v>6</v>
      </c>
      <c r="E92" s="21">
        <f t="shared" si="19"/>
        <v>16</v>
      </c>
      <c r="F92" s="21"/>
      <c r="G92" s="21"/>
      <c r="H92" s="22">
        <v>10</v>
      </c>
      <c r="I92" s="23">
        <v>116</v>
      </c>
      <c r="J92" s="24">
        <f t="shared" si="32"/>
        <v>1160</v>
      </c>
      <c r="K92" s="25">
        <f t="shared" si="20"/>
        <v>6</v>
      </c>
      <c r="L92" s="26">
        <f t="shared" si="34"/>
        <v>16</v>
      </c>
      <c r="M92" s="91">
        <f>VLOOKUP(A92,'PRECIOS SITEMA'!A:I,7,FALSE)</f>
        <v>81.2</v>
      </c>
      <c r="N92" s="89">
        <f>VLOOKUP(A92,'PRECIOS SITEMA'!A:I,9,FALSE)</f>
        <v>116</v>
      </c>
      <c r="O92" s="89">
        <f>VLOOKUP(A92,'PRECIOS SITEMA'!A:N,12,FALSE)</f>
        <v>56.84</v>
      </c>
      <c r="P92" s="83">
        <f t="shared" si="23"/>
        <v>75.400000000000006</v>
      </c>
      <c r="Q92" s="83">
        <f t="shared" si="24"/>
        <v>67.86</v>
      </c>
      <c r="R92" s="83">
        <f t="shared" si="25"/>
        <v>678.6</v>
      </c>
      <c r="S92" s="63">
        <f t="shared" si="26"/>
        <v>42.412500000000001</v>
      </c>
      <c r="T92" s="97">
        <f t="shared" si="27"/>
        <v>47.767857142857146</v>
      </c>
      <c r="V92" s="22">
        <v>10</v>
      </c>
      <c r="W92" s="23">
        <v>116</v>
      </c>
      <c r="X92" s="24">
        <f t="shared" si="33"/>
        <v>1160</v>
      </c>
      <c r="Y92" s="25">
        <f t="shared" si="28"/>
        <v>10</v>
      </c>
      <c r="Z92" s="26">
        <f t="shared" si="35"/>
        <v>20</v>
      </c>
      <c r="AA92" s="63">
        <f t="shared" si="29"/>
        <v>58</v>
      </c>
      <c r="AB92" s="97">
        <f t="shared" si="30"/>
        <v>26.875</v>
      </c>
      <c r="AC92" s="109">
        <f t="shared" si="31"/>
        <v>28.571428571428569</v>
      </c>
    </row>
    <row r="93" spans="1:29" ht="17" x14ac:dyDescent="0.4">
      <c r="A93" s="42" t="s">
        <v>174</v>
      </c>
      <c r="B93" s="40" t="s">
        <v>336</v>
      </c>
      <c r="C93" s="21">
        <f t="shared" si="17"/>
        <v>10</v>
      </c>
      <c r="D93" s="21">
        <f t="shared" si="18"/>
        <v>6</v>
      </c>
      <c r="E93" s="21">
        <f t="shared" si="19"/>
        <v>16</v>
      </c>
      <c r="F93" s="21"/>
      <c r="G93" s="21"/>
      <c r="H93" s="22">
        <v>10</v>
      </c>
      <c r="I93" s="23">
        <v>154</v>
      </c>
      <c r="J93" s="24">
        <f t="shared" si="32"/>
        <v>1540</v>
      </c>
      <c r="K93" s="25">
        <f t="shared" si="20"/>
        <v>6</v>
      </c>
      <c r="L93" s="26">
        <f t="shared" si="34"/>
        <v>16</v>
      </c>
      <c r="M93" s="91">
        <f>VLOOKUP(A93,'PRECIOS SITEMA'!A:I,7,FALSE)</f>
        <v>107.8</v>
      </c>
      <c r="N93" s="89">
        <f>VLOOKUP(A93,'PRECIOS SITEMA'!A:I,9,FALSE)</f>
        <v>154</v>
      </c>
      <c r="O93" s="89">
        <f>VLOOKUP(A93,'PRECIOS SITEMA'!A:N,12,FALSE)</f>
        <v>75.459999999999994</v>
      </c>
      <c r="P93" s="83">
        <f t="shared" si="23"/>
        <v>100.1</v>
      </c>
      <c r="Q93" s="83">
        <f t="shared" si="24"/>
        <v>90.089999999999989</v>
      </c>
      <c r="R93" s="83">
        <f t="shared" si="25"/>
        <v>900.89999999999986</v>
      </c>
      <c r="S93" s="63">
        <f t="shared" si="26"/>
        <v>56.306249999999991</v>
      </c>
      <c r="T93" s="97">
        <f t="shared" si="27"/>
        <v>47.767857142857153</v>
      </c>
      <c r="V93" s="22">
        <v>10</v>
      </c>
      <c r="W93" s="23">
        <v>154</v>
      </c>
      <c r="X93" s="24">
        <f t="shared" si="33"/>
        <v>1540</v>
      </c>
      <c r="Y93" s="25">
        <f t="shared" si="28"/>
        <v>10</v>
      </c>
      <c r="Z93" s="26">
        <f t="shared" si="35"/>
        <v>20</v>
      </c>
      <c r="AA93" s="63">
        <f t="shared" si="29"/>
        <v>77</v>
      </c>
      <c r="AB93" s="97">
        <f t="shared" si="30"/>
        <v>26.875000000000014</v>
      </c>
      <c r="AC93" s="109">
        <f t="shared" si="31"/>
        <v>28.571428571428569</v>
      </c>
    </row>
    <row r="94" spans="1:29" ht="17" x14ac:dyDescent="0.4">
      <c r="A94" s="42" t="s">
        <v>178</v>
      </c>
      <c r="B94" s="43" t="s">
        <v>337</v>
      </c>
      <c r="C94" s="21">
        <f t="shared" si="17"/>
        <v>10</v>
      </c>
      <c r="D94" s="21">
        <f t="shared" si="18"/>
        <v>6</v>
      </c>
      <c r="E94" s="21">
        <f t="shared" si="19"/>
        <v>16</v>
      </c>
      <c r="F94" s="21"/>
      <c r="G94" s="21"/>
      <c r="H94" s="22">
        <v>10</v>
      </c>
      <c r="I94" s="23">
        <v>110</v>
      </c>
      <c r="J94" s="24">
        <f t="shared" si="32"/>
        <v>1100</v>
      </c>
      <c r="K94" s="25">
        <f t="shared" si="20"/>
        <v>6</v>
      </c>
      <c r="L94" s="26">
        <f t="shared" si="34"/>
        <v>16</v>
      </c>
      <c r="M94" s="91">
        <f>VLOOKUP(A94,'PRECIOS SITEMA'!A:I,7,FALSE)</f>
        <v>77</v>
      </c>
      <c r="N94" s="89">
        <f>VLOOKUP(A94,'PRECIOS SITEMA'!A:I,9,FALSE)</f>
        <v>110</v>
      </c>
      <c r="O94" s="89">
        <f>VLOOKUP(A94,'PRECIOS SITEMA'!A:N,12,FALSE)</f>
        <v>53.9</v>
      </c>
      <c r="P94" s="83">
        <f t="shared" si="23"/>
        <v>71.5</v>
      </c>
      <c r="Q94" s="83">
        <f t="shared" si="24"/>
        <v>64.349999999999994</v>
      </c>
      <c r="R94" s="83">
        <f t="shared" si="25"/>
        <v>643.5</v>
      </c>
      <c r="S94" s="63">
        <f t="shared" si="26"/>
        <v>40.21875</v>
      </c>
      <c r="T94" s="97">
        <f t="shared" si="27"/>
        <v>47.767857142857146</v>
      </c>
      <c r="V94" s="22">
        <v>10</v>
      </c>
      <c r="W94" s="23">
        <v>110</v>
      </c>
      <c r="X94" s="24">
        <f t="shared" si="33"/>
        <v>1100</v>
      </c>
      <c r="Y94" s="25">
        <f t="shared" si="28"/>
        <v>10</v>
      </c>
      <c r="Z94" s="26">
        <f t="shared" si="35"/>
        <v>20</v>
      </c>
      <c r="AA94" s="63">
        <f t="shared" si="29"/>
        <v>55</v>
      </c>
      <c r="AB94" s="97">
        <f t="shared" si="30"/>
        <v>26.875</v>
      </c>
      <c r="AC94" s="109">
        <f t="shared" si="31"/>
        <v>28.571428571428569</v>
      </c>
    </row>
    <row r="95" spans="1:29" ht="17" x14ac:dyDescent="0.4">
      <c r="A95" s="42" t="s">
        <v>180</v>
      </c>
      <c r="B95" s="56" t="s">
        <v>338</v>
      </c>
      <c r="C95" s="21">
        <f t="shared" si="17"/>
        <v>10</v>
      </c>
      <c r="D95" s="21">
        <f t="shared" si="18"/>
        <v>6</v>
      </c>
      <c r="E95" s="21">
        <f t="shared" si="19"/>
        <v>16</v>
      </c>
      <c r="F95" s="21"/>
      <c r="G95" s="21"/>
      <c r="H95" s="22">
        <v>10</v>
      </c>
      <c r="I95" s="23">
        <v>69</v>
      </c>
      <c r="J95" s="24">
        <f t="shared" si="32"/>
        <v>690</v>
      </c>
      <c r="K95" s="25">
        <f t="shared" si="20"/>
        <v>6</v>
      </c>
      <c r="L95" s="26">
        <f t="shared" si="34"/>
        <v>16</v>
      </c>
      <c r="M95" s="91">
        <f>VLOOKUP(A95,'PRECIOS SITEMA'!A:I,7,FALSE)</f>
        <v>48.3</v>
      </c>
      <c r="N95" s="89">
        <f>VLOOKUP(A95,'PRECIOS SITEMA'!A:I,9,FALSE)</f>
        <v>69</v>
      </c>
      <c r="O95" s="89">
        <f>VLOOKUP(A95,'PRECIOS SITEMA'!A:N,12,FALSE)</f>
        <v>33.81</v>
      </c>
      <c r="P95" s="83">
        <f t="shared" si="23"/>
        <v>44.85</v>
      </c>
      <c r="Q95" s="83">
        <f t="shared" si="24"/>
        <v>40.365000000000002</v>
      </c>
      <c r="R95" s="83">
        <f t="shared" si="25"/>
        <v>403.65000000000003</v>
      </c>
      <c r="S95" s="63">
        <f t="shared" si="26"/>
        <v>25.228125000000002</v>
      </c>
      <c r="T95" s="97">
        <f t="shared" si="27"/>
        <v>47.767857142857139</v>
      </c>
      <c r="V95" s="22">
        <v>10</v>
      </c>
      <c r="W95" s="23">
        <v>69</v>
      </c>
      <c r="X95" s="24">
        <f t="shared" si="33"/>
        <v>690</v>
      </c>
      <c r="Y95" s="25">
        <f t="shared" si="28"/>
        <v>10</v>
      </c>
      <c r="Z95" s="26">
        <f t="shared" si="35"/>
        <v>20</v>
      </c>
      <c r="AA95" s="63">
        <f t="shared" si="29"/>
        <v>34.5</v>
      </c>
      <c r="AB95" s="97">
        <f t="shared" si="30"/>
        <v>26.875</v>
      </c>
      <c r="AC95" s="109">
        <f t="shared" si="31"/>
        <v>28.571428571428569</v>
      </c>
    </row>
    <row r="96" spans="1:29" ht="17" x14ac:dyDescent="0.4">
      <c r="A96" s="42" t="s">
        <v>182</v>
      </c>
      <c r="B96" s="56" t="s">
        <v>339</v>
      </c>
      <c r="C96" s="21">
        <f t="shared" si="17"/>
        <v>10</v>
      </c>
      <c r="D96" s="21">
        <f t="shared" si="18"/>
        <v>6</v>
      </c>
      <c r="E96" s="21">
        <f t="shared" si="19"/>
        <v>16</v>
      </c>
      <c r="F96" s="21"/>
      <c r="G96" s="21"/>
      <c r="H96" s="22">
        <v>10</v>
      </c>
      <c r="I96" s="23">
        <v>189</v>
      </c>
      <c r="J96" s="24">
        <f t="shared" si="32"/>
        <v>1890</v>
      </c>
      <c r="K96" s="25">
        <f t="shared" si="20"/>
        <v>6</v>
      </c>
      <c r="L96" s="26">
        <f t="shared" si="34"/>
        <v>16</v>
      </c>
      <c r="M96" s="91">
        <f>VLOOKUP(A96,'PRECIOS SITEMA'!A:I,7,FALSE)</f>
        <v>132.30000000000001</v>
      </c>
      <c r="N96" s="89">
        <f>VLOOKUP(A96,'PRECIOS SITEMA'!A:I,9,FALSE)</f>
        <v>189</v>
      </c>
      <c r="O96" s="89">
        <f>VLOOKUP(A96,'PRECIOS SITEMA'!A:N,12,FALSE)</f>
        <v>92.61</v>
      </c>
      <c r="P96" s="83">
        <f t="shared" si="23"/>
        <v>122.85000000000001</v>
      </c>
      <c r="Q96" s="83">
        <f t="shared" si="24"/>
        <v>110.56500000000001</v>
      </c>
      <c r="R96" s="83">
        <f t="shared" si="25"/>
        <v>1105.6500000000001</v>
      </c>
      <c r="S96" s="63">
        <f t="shared" si="26"/>
        <v>69.103125000000006</v>
      </c>
      <c r="T96" s="97">
        <f t="shared" si="27"/>
        <v>47.767857142857139</v>
      </c>
      <c r="V96" s="22">
        <v>10</v>
      </c>
      <c r="W96" s="23">
        <v>189</v>
      </c>
      <c r="X96" s="24">
        <f t="shared" si="33"/>
        <v>1890</v>
      </c>
      <c r="Y96" s="25">
        <f t="shared" si="28"/>
        <v>10</v>
      </c>
      <c r="Z96" s="26">
        <f t="shared" si="35"/>
        <v>20</v>
      </c>
      <c r="AA96" s="63">
        <f t="shared" si="29"/>
        <v>94.5</v>
      </c>
      <c r="AB96" s="97">
        <f t="shared" si="30"/>
        <v>26.874999999999986</v>
      </c>
      <c r="AC96" s="109">
        <f t="shared" si="31"/>
        <v>28.571428571428584</v>
      </c>
    </row>
    <row r="97" spans="1:29" ht="17" x14ac:dyDescent="0.4">
      <c r="A97" s="42" t="s">
        <v>184</v>
      </c>
      <c r="B97" s="56" t="s">
        <v>340</v>
      </c>
      <c r="C97" s="21">
        <f t="shared" si="17"/>
        <v>10</v>
      </c>
      <c r="D97" s="21">
        <f t="shared" si="18"/>
        <v>6</v>
      </c>
      <c r="E97" s="21">
        <f t="shared" si="19"/>
        <v>16</v>
      </c>
      <c r="F97" s="21"/>
      <c r="G97" s="21"/>
      <c r="H97" s="22">
        <v>10</v>
      </c>
      <c r="I97" s="23">
        <v>89</v>
      </c>
      <c r="J97" s="24">
        <f t="shared" si="32"/>
        <v>890</v>
      </c>
      <c r="K97" s="25">
        <f t="shared" si="20"/>
        <v>6</v>
      </c>
      <c r="L97" s="26">
        <f t="shared" si="34"/>
        <v>16</v>
      </c>
      <c r="M97" s="91">
        <f>VLOOKUP(A97,'PRECIOS SITEMA'!A:I,7,FALSE)</f>
        <v>62.3</v>
      </c>
      <c r="N97" s="89">
        <f>VLOOKUP(A97,'PRECIOS SITEMA'!A:I,9,FALSE)</f>
        <v>89</v>
      </c>
      <c r="O97" s="89">
        <f>VLOOKUP(A97,'PRECIOS SITEMA'!A:N,12,FALSE)</f>
        <v>43.61</v>
      </c>
      <c r="P97" s="83">
        <f t="shared" si="23"/>
        <v>57.85</v>
      </c>
      <c r="Q97" s="83">
        <f t="shared" si="24"/>
        <v>52.064999999999998</v>
      </c>
      <c r="R97" s="83">
        <f t="shared" si="25"/>
        <v>520.65</v>
      </c>
      <c r="S97" s="63">
        <f t="shared" si="26"/>
        <v>32.540624999999999</v>
      </c>
      <c r="T97" s="97">
        <f t="shared" si="27"/>
        <v>47.767857142857139</v>
      </c>
      <c r="V97" s="22">
        <v>10</v>
      </c>
      <c r="W97" s="23">
        <v>89</v>
      </c>
      <c r="X97" s="24">
        <f t="shared" si="33"/>
        <v>890</v>
      </c>
      <c r="Y97" s="25">
        <f t="shared" si="28"/>
        <v>10</v>
      </c>
      <c r="Z97" s="26">
        <f t="shared" si="35"/>
        <v>20</v>
      </c>
      <c r="AA97" s="63">
        <f t="shared" si="29"/>
        <v>44.5</v>
      </c>
      <c r="AB97" s="97">
        <f t="shared" si="30"/>
        <v>26.875</v>
      </c>
      <c r="AC97" s="109">
        <f t="shared" si="31"/>
        <v>28.571428571428569</v>
      </c>
    </row>
    <row r="98" spans="1:29" ht="17" x14ac:dyDescent="0.4">
      <c r="A98" s="42" t="s">
        <v>188</v>
      </c>
      <c r="B98" s="57" t="s">
        <v>341</v>
      </c>
      <c r="C98" s="21">
        <f t="shared" si="17"/>
        <v>10</v>
      </c>
      <c r="D98" s="21">
        <f t="shared" si="18"/>
        <v>6</v>
      </c>
      <c r="E98" s="21">
        <f t="shared" si="19"/>
        <v>16</v>
      </c>
      <c r="F98" s="21"/>
      <c r="G98" s="21"/>
      <c r="H98" s="22">
        <v>10</v>
      </c>
      <c r="I98" s="23">
        <v>220</v>
      </c>
      <c r="J98" s="24">
        <f>H98*I98</f>
        <v>2200</v>
      </c>
      <c r="K98" s="25">
        <f>H98*$K$4</f>
        <v>6</v>
      </c>
      <c r="L98" s="26">
        <f>H98+K98</f>
        <v>16</v>
      </c>
      <c r="M98" s="91">
        <f>VLOOKUP(A98,'PRECIOS SITEMA'!A:I,7,FALSE)</f>
        <v>154</v>
      </c>
      <c r="N98" s="89">
        <f>VLOOKUP(A98,'PRECIOS SITEMA'!A:I,9,FALSE)</f>
        <v>220</v>
      </c>
      <c r="O98" s="89">
        <f>VLOOKUP(A98,'PRECIOS SITEMA'!A:N,12,FALSE)</f>
        <v>107.8</v>
      </c>
      <c r="P98" s="83">
        <f t="shared" si="23"/>
        <v>143</v>
      </c>
      <c r="Q98" s="83">
        <f t="shared" si="24"/>
        <v>128.69999999999999</v>
      </c>
      <c r="R98" s="83">
        <f t="shared" si="25"/>
        <v>1287</v>
      </c>
      <c r="S98" s="63">
        <f t="shared" si="26"/>
        <v>80.4375</v>
      </c>
      <c r="T98" s="97">
        <f t="shared" si="27"/>
        <v>47.767857142857146</v>
      </c>
      <c r="V98" s="22">
        <v>10</v>
      </c>
      <c r="W98" s="23">
        <v>220</v>
      </c>
      <c r="X98" s="24">
        <f>V98*W98</f>
        <v>2200</v>
      </c>
      <c r="Y98" s="25">
        <f t="shared" si="28"/>
        <v>10</v>
      </c>
      <c r="Z98" s="26">
        <f>V98+Y98</f>
        <v>20</v>
      </c>
      <c r="AA98" s="63">
        <f t="shared" si="29"/>
        <v>110</v>
      </c>
      <c r="AB98" s="97">
        <f t="shared" si="30"/>
        <v>26.875</v>
      </c>
      <c r="AC98" s="109">
        <f t="shared" si="31"/>
        <v>28.571428571428569</v>
      </c>
    </row>
    <row r="99" spans="1:29" ht="17" x14ac:dyDescent="0.4">
      <c r="A99" s="42" t="s">
        <v>186</v>
      </c>
      <c r="B99" s="57" t="s">
        <v>342</v>
      </c>
      <c r="C99" s="21">
        <f t="shared" si="17"/>
        <v>10</v>
      </c>
      <c r="D99" s="21">
        <f t="shared" si="18"/>
        <v>6</v>
      </c>
      <c r="E99" s="21">
        <f t="shared" si="19"/>
        <v>16</v>
      </c>
      <c r="F99" s="21"/>
      <c r="G99" s="21"/>
      <c r="H99" s="22">
        <v>10</v>
      </c>
      <c r="I99" s="23">
        <v>270</v>
      </c>
      <c r="J99" s="24">
        <f t="shared" si="32"/>
        <v>2700</v>
      </c>
      <c r="K99" s="25">
        <f t="shared" si="20"/>
        <v>6</v>
      </c>
      <c r="L99" s="26">
        <f t="shared" si="34"/>
        <v>16</v>
      </c>
      <c r="M99" s="91">
        <f>VLOOKUP(A99,'PRECIOS SITEMA'!A:I,7,FALSE)</f>
        <v>189</v>
      </c>
      <c r="N99" s="89">
        <f>VLOOKUP(A99,'PRECIOS SITEMA'!A:I,9,FALSE)</f>
        <v>270</v>
      </c>
      <c r="O99" s="89">
        <f>VLOOKUP(A99,'PRECIOS SITEMA'!A:N,12,FALSE)</f>
        <v>132.30000000000001</v>
      </c>
      <c r="P99" s="83">
        <f t="shared" si="23"/>
        <v>175.5</v>
      </c>
      <c r="Q99" s="83">
        <f t="shared" si="24"/>
        <v>157.94999999999999</v>
      </c>
      <c r="R99" s="83">
        <f t="shared" si="25"/>
        <v>1579.5</v>
      </c>
      <c r="S99" s="63">
        <f t="shared" si="26"/>
        <v>98.71875</v>
      </c>
      <c r="T99" s="97">
        <f t="shared" si="27"/>
        <v>47.767857142857146</v>
      </c>
      <c r="V99" s="22">
        <v>10</v>
      </c>
      <c r="W99" s="23">
        <v>270</v>
      </c>
      <c r="X99" s="24">
        <f t="shared" si="33"/>
        <v>2700</v>
      </c>
      <c r="Y99" s="25">
        <f t="shared" si="28"/>
        <v>10</v>
      </c>
      <c r="Z99" s="26">
        <f t="shared" si="35"/>
        <v>20</v>
      </c>
      <c r="AA99" s="63">
        <f t="shared" si="29"/>
        <v>135</v>
      </c>
      <c r="AB99" s="97">
        <f t="shared" si="30"/>
        <v>26.875</v>
      </c>
      <c r="AC99" s="109">
        <f t="shared" si="31"/>
        <v>28.571428571428569</v>
      </c>
    </row>
    <row r="100" spans="1:29" ht="17" x14ac:dyDescent="0.4">
      <c r="A100" s="42" t="s">
        <v>192</v>
      </c>
      <c r="B100" s="45" t="s">
        <v>343</v>
      </c>
      <c r="C100" s="21">
        <f t="shared" si="17"/>
        <v>10</v>
      </c>
      <c r="D100" s="21">
        <f t="shared" si="18"/>
        <v>6</v>
      </c>
      <c r="E100" s="21">
        <f t="shared" si="19"/>
        <v>16</v>
      </c>
      <c r="F100" s="21"/>
      <c r="G100" s="21"/>
      <c r="H100" s="22">
        <v>10</v>
      </c>
      <c r="I100" s="23">
        <v>127</v>
      </c>
      <c r="J100" s="24">
        <f>H100*I100</f>
        <v>1270</v>
      </c>
      <c r="K100" s="25">
        <f>H100*$K$4</f>
        <v>6</v>
      </c>
      <c r="L100" s="26">
        <f>H100+K100</f>
        <v>16</v>
      </c>
      <c r="M100" s="91">
        <f>VLOOKUP(A100,'PRECIOS SITEMA'!A:I,7,FALSE)</f>
        <v>88.9</v>
      </c>
      <c r="N100" s="89">
        <f>VLOOKUP(A100,'PRECIOS SITEMA'!A:I,9,FALSE)</f>
        <v>127</v>
      </c>
      <c r="O100" s="89">
        <f>VLOOKUP(A100,'PRECIOS SITEMA'!A:N,12,FALSE)</f>
        <v>62.23</v>
      </c>
      <c r="P100" s="83">
        <f t="shared" si="23"/>
        <v>82.550000000000011</v>
      </c>
      <c r="Q100" s="83">
        <f t="shared" si="24"/>
        <v>74.295000000000016</v>
      </c>
      <c r="R100" s="83">
        <f t="shared" si="25"/>
        <v>742.95000000000016</v>
      </c>
      <c r="S100" s="63">
        <f t="shared" si="26"/>
        <v>46.43437500000001</v>
      </c>
      <c r="T100" s="97">
        <f t="shared" si="27"/>
        <v>47.767857142857139</v>
      </c>
      <c r="V100" s="22">
        <v>10</v>
      </c>
      <c r="W100" s="23">
        <v>127</v>
      </c>
      <c r="X100" s="24">
        <f>V100*W100</f>
        <v>1270</v>
      </c>
      <c r="Y100" s="25">
        <f t="shared" si="28"/>
        <v>10</v>
      </c>
      <c r="Z100" s="26">
        <f>V100+Y100</f>
        <v>20</v>
      </c>
      <c r="AA100" s="63">
        <f t="shared" si="29"/>
        <v>63.5</v>
      </c>
      <c r="AB100" s="97">
        <f t="shared" si="30"/>
        <v>26.874999999999986</v>
      </c>
      <c r="AC100" s="109">
        <f t="shared" si="31"/>
        <v>28.571428571428569</v>
      </c>
    </row>
    <row r="101" spans="1:29" ht="17" x14ac:dyDescent="0.4">
      <c r="A101" s="42" t="s">
        <v>190</v>
      </c>
      <c r="B101" s="45" t="s">
        <v>344</v>
      </c>
      <c r="C101" s="21">
        <f t="shared" si="17"/>
        <v>10</v>
      </c>
      <c r="D101" s="21">
        <f t="shared" si="18"/>
        <v>6</v>
      </c>
      <c r="E101" s="21">
        <f t="shared" si="19"/>
        <v>16</v>
      </c>
      <c r="F101" s="21"/>
      <c r="G101" s="21"/>
      <c r="H101" s="22">
        <v>10</v>
      </c>
      <c r="I101" s="23">
        <v>150</v>
      </c>
      <c r="J101" s="24">
        <f t="shared" si="32"/>
        <v>1500</v>
      </c>
      <c r="K101" s="25">
        <f t="shared" si="20"/>
        <v>6</v>
      </c>
      <c r="L101" s="26">
        <f t="shared" si="34"/>
        <v>16</v>
      </c>
      <c r="M101" s="91">
        <f>VLOOKUP(A101,'PRECIOS SITEMA'!A:I,7,FALSE)</f>
        <v>105</v>
      </c>
      <c r="N101" s="89">
        <f>VLOOKUP(A101,'PRECIOS SITEMA'!A:I,9,FALSE)</f>
        <v>150</v>
      </c>
      <c r="O101" s="89">
        <f>VLOOKUP(A101,'PRECIOS SITEMA'!A:N,12,FALSE)</f>
        <v>73.5</v>
      </c>
      <c r="P101" s="83">
        <f t="shared" si="23"/>
        <v>97.5</v>
      </c>
      <c r="Q101" s="83">
        <f t="shared" si="24"/>
        <v>87.75</v>
      </c>
      <c r="R101" s="83">
        <f t="shared" si="25"/>
        <v>877.5</v>
      </c>
      <c r="S101" s="63">
        <f t="shared" si="26"/>
        <v>54.84375</v>
      </c>
      <c r="T101" s="97">
        <f t="shared" si="27"/>
        <v>47.767857142857146</v>
      </c>
      <c r="V101" s="22">
        <v>10</v>
      </c>
      <c r="W101" s="23">
        <v>150</v>
      </c>
      <c r="X101" s="24">
        <f t="shared" si="33"/>
        <v>1500</v>
      </c>
      <c r="Y101" s="25">
        <f t="shared" si="28"/>
        <v>10</v>
      </c>
      <c r="Z101" s="26">
        <f t="shared" si="35"/>
        <v>20</v>
      </c>
      <c r="AA101" s="63">
        <f t="shared" si="29"/>
        <v>75</v>
      </c>
      <c r="AB101" s="97">
        <f t="shared" si="30"/>
        <v>26.875</v>
      </c>
      <c r="AC101" s="109">
        <f t="shared" si="31"/>
        <v>28.571428571428569</v>
      </c>
    </row>
    <row r="102" spans="1:29" ht="17" x14ac:dyDescent="0.4">
      <c r="A102" s="42" t="s">
        <v>194</v>
      </c>
      <c r="B102" s="58" t="s">
        <v>345</v>
      </c>
      <c r="C102" s="21">
        <f t="shared" si="17"/>
        <v>10</v>
      </c>
      <c r="D102" s="21">
        <f t="shared" si="18"/>
        <v>6</v>
      </c>
      <c r="E102" s="21">
        <f t="shared" si="19"/>
        <v>16</v>
      </c>
      <c r="F102" s="21"/>
      <c r="G102" s="21"/>
      <c r="H102" s="22">
        <v>10</v>
      </c>
      <c r="I102" s="23">
        <v>105</v>
      </c>
      <c r="J102" s="24">
        <f t="shared" si="32"/>
        <v>1050</v>
      </c>
      <c r="K102" s="25">
        <f t="shared" si="20"/>
        <v>6</v>
      </c>
      <c r="L102" s="26">
        <f t="shared" si="34"/>
        <v>16</v>
      </c>
      <c r="M102" s="91">
        <f>VLOOKUP(A102,'PRECIOS SITEMA'!A:I,7,FALSE)</f>
        <v>73.5</v>
      </c>
      <c r="N102" s="89">
        <f>VLOOKUP(A102,'PRECIOS SITEMA'!A:I,9,FALSE)</f>
        <v>105</v>
      </c>
      <c r="O102" s="89">
        <f>VLOOKUP(A102,'PRECIOS SITEMA'!A:N,12,FALSE)</f>
        <v>51.45</v>
      </c>
      <c r="P102" s="83">
        <f t="shared" si="23"/>
        <v>68.25</v>
      </c>
      <c r="Q102" s="83">
        <f t="shared" si="24"/>
        <v>61.424999999999997</v>
      </c>
      <c r="R102" s="83">
        <f t="shared" si="25"/>
        <v>614.25</v>
      </c>
      <c r="S102" s="63">
        <f t="shared" si="26"/>
        <v>38.390625</v>
      </c>
      <c r="T102" s="97">
        <f t="shared" si="27"/>
        <v>47.767857142857146</v>
      </c>
      <c r="V102" s="22">
        <v>10</v>
      </c>
      <c r="W102" s="23">
        <v>105</v>
      </c>
      <c r="X102" s="24">
        <f t="shared" si="33"/>
        <v>1050</v>
      </c>
      <c r="Y102" s="25">
        <f t="shared" si="28"/>
        <v>10</v>
      </c>
      <c r="Z102" s="26">
        <f t="shared" si="35"/>
        <v>20</v>
      </c>
      <c r="AA102" s="63">
        <f t="shared" si="29"/>
        <v>52.5</v>
      </c>
      <c r="AB102" s="97">
        <f t="shared" si="30"/>
        <v>26.875</v>
      </c>
      <c r="AC102" s="109">
        <f t="shared" si="31"/>
        <v>28.571428571428569</v>
      </c>
    </row>
    <row r="103" spans="1:29" ht="17" x14ac:dyDescent="0.4">
      <c r="A103" s="42" t="s">
        <v>198</v>
      </c>
      <c r="B103" s="37" t="s">
        <v>346</v>
      </c>
      <c r="C103" s="21">
        <f t="shared" si="17"/>
        <v>10</v>
      </c>
      <c r="D103" s="21">
        <f t="shared" si="18"/>
        <v>6</v>
      </c>
      <c r="E103" s="21">
        <f t="shared" si="19"/>
        <v>16</v>
      </c>
      <c r="F103" s="21"/>
      <c r="G103" s="21"/>
      <c r="H103" s="22">
        <v>10</v>
      </c>
      <c r="I103" s="23">
        <v>110</v>
      </c>
      <c r="J103" s="24">
        <f t="shared" si="32"/>
        <v>1100</v>
      </c>
      <c r="K103" s="25">
        <f t="shared" si="20"/>
        <v>6</v>
      </c>
      <c r="L103" s="26">
        <f t="shared" si="34"/>
        <v>16</v>
      </c>
      <c r="M103" s="91">
        <f>VLOOKUP(A103,'PRECIOS SITEMA'!A:I,7,FALSE)</f>
        <v>77</v>
      </c>
      <c r="N103" s="89">
        <f>VLOOKUP(A103,'PRECIOS SITEMA'!A:I,9,FALSE)</f>
        <v>110</v>
      </c>
      <c r="O103" s="89">
        <f>VLOOKUP(A103,'PRECIOS SITEMA'!A:N,12,FALSE)</f>
        <v>53.9</v>
      </c>
      <c r="P103" s="83">
        <f t="shared" si="23"/>
        <v>71.5</v>
      </c>
      <c r="Q103" s="83">
        <f t="shared" si="24"/>
        <v>64.349999999999994</v>
      </c>
      <c r="R103" s="83">
        <f t="shared" si="25"/>
        <v>643.5</v>
      </c>
      <c r="S103" s="63">
        <f t="shared" si="26"/>
        <v>40.21875</v>
      </c>
      <c r="T103" s="97">
        <f t="shared" si="27"/>
        <v>47.767857142857146</v>
      </c>
      <c r="V103" s="22">
        <v>10</v>
      </c>
      <c r="W103" s="23">
        <v>110</v>
      </c>
      <c r="X103" s="24">
        <f t="shared" si="33"/>
        <v>1100</v>
      </c>
      <c r="Y103" s="25">
        <f t="shared" si="28"/>
        <v>10</v>
      </c>
      <c r="Z103" s="26">
        <f t="shared" si="35"/>
        <v>20</v>
      </c>
      <c r="AA103" s="63">
        <f t="shared" si="29"/>
        <v>55</v>
      </c>
      <c r="AB103" s="97">
        <f t="shared" si="30"/>
        <v>26.875</v>
      </c>
      <c r="AC103" s="109">
        <f t="shared" si="31"/>
        <v>28.571428571428569</v>
      </c>
    </row>
    <row r="104" spans="1:29" ht="17" x14ac:dyDescent="0.4">
      <c r="A104" s="42" t="s">
        <v>200</v>
      </c>
      <c r="B104" s="43" t="s">
        <v>347</v>
      </c>
      <c r="C104" s="21">
        <f t="shared" si="17"/>
        <v>10</v>
      </c>
      <c r="D104" s="21">
        <f t="shared" si="18"/>
        <v>6</v>
      </c>
      <c r="E104" s="21">
        <f t="shared" si="19"/>
        <v>16</v>
      </c>
      <c r="F104" s="21"/>
      <c r="G104" s="21"/>
      <c r="H104" s="22">
        <v>10</v>
      </c>
      <c r="I104" s="23">
        <v>680</v>
      </c>
      <c r="J104" s="24">
        <f t="shared" si="32"/>
        <v>6800</v>
      </c>
      <c r="K104" s="25">
        <f t="shared" si="20"/>
        <v>6</v>
      </c>
      <c r="L104" s="26">
        <f t="shared" si="34"/>
        <v>16</v>
      </c>
      <c r="M104" s="91">
        <f>VLOOKUP(A104,'PRECIOS SITEMA'!A:I,7,FALSE)</f>
        <v>476</v>
      </c>
      <c r="N104" s="89">
        <f>VLOOKUP(A104,'PRECIOS SITEMA'!A:I,9,FALSE)</f>
        <v>680</v>
      </c>
      <c r="O104" s="89">
        <f>VLOOKUP(A104,'PRECIOS SITEMA'!A:N,12,FALSE)</f>
        <v>333.2</v>
      </c>
      <c r="P104" s="83">
        <f t="shared" si="23"/>
        <v>442</v>
      </c>
      <c r="Q104" s="83">
        <f t="shared" si="24"/>
        <v>397.8</v>
      </c>
      <c r="R104" s="83">
        <f t="shared" si="25"/>
        <v>3978</v>
      </c>
      <c r="S104" s="63">
        <f t="shared" si="26"/>
        <v>248.625</v>
      </c>
      <c r="T104" s="97">
        <f t="shared" si="27"/>
        <v>47.767857142857146</v>
      </c>
      <c r="V104" s="22">
        <v>10</v>
      </c>
      <c r="W104" s="23">
        <v>680</v>
      </c>
      <c r="X104" s="24">
        <f t="shared" si="33"/>
        <v>6800</v>
      </c>
      <c r="Y104" s="25">
        <f t="shared" si="28"/>
        <v>10</v>
      </c>
      <c r="Z104" s="26">
        <f t="shared" si="35"/>
        <v>20</v>
      </c>
      <c r="AA104" s="63">
        <f t="shared" si="29"/>
        <v>340</v>
      </c>
      <c r="AB104" s="97">
        <f t="shared" si="30"/>
        <v>26.875</v>
      </c>
      <c r="AC104" s="109">
        <f t="shared" si="31"/>
        <v>28.571428571428569</v>
      </c>
    </row>
    <row r="105" spans="1:29" ht="17" x14ac:dyDescent="0.4">
      <c r="A105" s="42" t="s">
        <v>202</v>
      </c>
      <c r="B105" s="43" t="s">
        <v>348</v>
      </c>
      <c r="C105" s="21">
        <f t="shared" si="17"/>
        <v>10</v>
      </c>
      <c r="D105" s="21">
        <f t="shared" si="18"/>
        <v>6</v>
      </c>
      <c r="E105" s="21">
        <f t="shared" si="19"/>
        <v>16</v>
      </c>
      <c r="F105" s="21"/>
      <c r="G105" s="21"/>
      <c r="H105" s="22">
        <v>10</v>
      </c>
      <c r="I105" s="23">
        <v>128</v>
      </c>
      <c r="J105" s="24">
        <f t="shared" si="32"/>
        <v>1280</v>
      </c>
      <c r="K105" s="25">
        <f t="shared" si="20"/>
        <v>6</v>
      </c>
      <c r="L105" s="26">
        <f t="shared" si="34"/>
        <v>16</v>
      </c>
      <c r="M105" s="91">
        <f>VLOOKUP(A105,'PRECIOS SITEMA'!A:I,7,FALSE)</f>
        <v>89.6</v>
      </c>
      <c r="N105" s="89">
        <f>VLOOKUP(A105,'PRECIOS SITEMA'!A:I,9,FALSE)</f>
        <v>128</v>
      </c>
      <c r="O105" s="89">
        <f>VLOOKUP(A105,'PRECIOS SITEMA'!A:N,12,FALSE)</f>
        <v>62.72</v>
      </c>
      <c r="P105" s="83">
        <f t="shared" si="23"/>
        <v>83.2</v>
      </c>
      <c r="Q105" s="83">
        <f t="shared" si="24"/>
        <v>74.88</v>
      </c>
      <c r="R105" s="83">
        <f t="shared" si="25"/>
        <v>748.8</v>
      </c>
      <c r="S105" s="63">
        <f t="shared" si="26"/>
        <v>46.8</v>
      </c>
      <c r="T105" s="97">
        <f t="shared" si="27"/>
        <v>47.767857142857139</v>
      </c>
      <c r="V105" s="22">
        <v>10</v>
      </c>
      <c r="W105" s="23">
        <v>128</v>
      </c>
      <c r="X105" s="24">
        <f t="shared" si="33"/>
        <v>1280</v>
      </c>
      <c r="Y105" s="25">
        <f t="shared" si="28"/>
        <v>10</v>
      </c>
      <c r="Z105" s="26">
        <f t="shared" si="35"/>
        <v>20</v>
      </c>
      <c r="AA105" s="63">
        <f t="shared" si="29"/>
        <v>64</v>
      </c>
      <c r="AB105" s="97">
        <f t="shared" si="30"/>
        <v>26.875</v>
      </c>
      <c r="AC105" s="109">
        <f t="shared" si="31"/>
        <v>28.571428571428569</v>
      </c>
    </row>
    <row r="106" spans="1:29" ht="17" x14ac:dyDescent="0.4">
      <c r="A106" s="42" t="s">
        <v>204</v>
      </c>
      <c r="B106" s="59" t="s">
        <v>349</v>
      </c>
      <c r="C106" s="21">
        <f t="shared" si="17"/>
        <v>10</v>
      </c>
      <c r="D106" s="21">
        <f t="shared" si="18"/>
        <v>6</v>
      </c>
      <c r="E106" s="21">
        <f t="shared" si="19"/>
        <v>16</v>
      </c>
      <c r="F106" s="21"/>
      <c r="G106" s="21"/>
      <c r="H106" s="22">
        <v>10</v>
      </c>
      <c r="I106" s="23">
        <v>138</v>
      </c>
      <c r="J106" s="24">
        <f t="shared" si="32"/>
        <v>1380</v>
      </c>
      <c r="K106" s="25">
        <f t="shared" si="20"/>
        <v>6</v>
      </c>
      <c r="L106" s="26">
        <f t="shared" si="34"/>
        <v>16</v>
      </c>
      <c r="M106" s="91">
        <f>VLOOKUP(A106,'PRECIOS SITEMA'!A:I,7,FALSE)</f>
        <v>96.6</v>
      </c>
      <c r="N106" s="89">
        <f>VLOOKUP(A106,'PRECIOS SITEMA'!A:I,9,FALSE)</f>
        <v>138</v>
      </c>
      <c r="O106" s="89">
        <f>VLOOKUP(A106,'PRECIOS SITEMA'!A:N,12,FALSE)</f>
        <v>67.62</v>
      </c>
      <c r="P106" s="83">
        <f t="shared" si="23"/>
        <v>89.7</v>
      </c>
      <c r="Q106" s="83">
        <f t="shared" si="24"/>
        <v>80.73</v>
      </c>
      <c r="R106" s="83">
        <f t="shared" si="25"/>
        <v>807.30000000000007</v>
      </c>
      <c r="S106" s="63">
        <f t="shared" si="26"/>
        <v>50.456250000000004</v>
      </c>
      <c r="T106" s="97">
        <f t="shared" si="27"/>
        <v>47.767857142857139</v>
      </c>
      <c r="V106" s="22">
        <v>10</v>
      </c>
      <c r="W106" s="23">
        <v>138</v>
      </c>
      <c r="X106" s="24">
        <f t="shared" si="33"/>
        <v>1380</v>
      </c>
      <c r="Y106" s="25">
        <f t="shared" si="28"/>
        <v>10</v>
      </c>
      <c r="Z106" s="26">
        <f t="shared" si="35"/>
        <v>20</v>
      </c>
      <c r="AA106" s="63">
        <f t="shared" si="29"/>
        <v>69</v>
      </c>
      <c r="AB106" s="97">
        <f t="shared" si="30"/>
        <v>26.875</v>
      </c>
      <c r="AC106" s="109">
        <f t="shared" si="31"/>
        <v>28.571428571428569</v>
      </c>
    </row>
    <row r="107" spans="1:29" ht="17" x14ac:dyDescent="0.4">
      <c r="A107" s="42" t="s">
        <v>208</v>
      </c>
      <c r="B107" s="59" t="s">
        <v>350</v>
      </c>
      <c r="C107" s="21">
        <f t="shared" si="17"/>
        <v>10</v>
      </c>
      <c r="D107" s="21">
        <f t="shared" si="18"/>
        <v>6</v>
      </c>
      <c r="E107" s="21">
        <f t="shared" si="19"/>
        <v>16</v>
      </c>
      <c r="F107" s="21"/>
      <c r="G107" s="21"/>
      <c r="H107" s="22">
        <v>10</v>
      </c>
      <c r="I107" s="23">
        <v>1056</v>
      </c>
      <c r="J107" s="24">
        <f t="shared" si="32"/>
        <v>10560</v>
      </c>
      <c r="K107" s="25">
        <f t="shared" si="20"/>
        <v>6</v>
      </c>
      <c r="L107" s="26">
        <f t="shared" si="34"/>
        <v>16</v>
      </c>
      <c r="M107" s="91">
        <f>VLOOKUP(A107,'PRECIOS SITEMA'!A:I,7,FALSE)</f>
        <v>739.2</v>
      </c>
      <c r="N107" s="89">
        <f>VLOOKUP(A107,'PRECIOS SITEMA'!A:I,9,FALSE)</f>
        <v>1056</v>
      </c>
      <c r="O107" s="89">
        <f>VLOOKUP(A107,'PRECIOS SITEMA'!A:N,12,FALSE)</f>
        <v>517.44000000000005</v>
      </c>
      <c r="P107" s="83">
        <f t="shared" si="23"/>
        <v>686.40000000000009</v>
      </c>
      <c r="Q107" s="83">
        <f t="shared" si="24"/>
        <v>617.7600000000001</v>
      </c>
      <c r="R107" s="83">
        <f t="shared" si="25"/>
        <v>6177.6000000000013</v>
      </c>
      <c r="S107" s="63">
        <f t="shared" si="26"/>
        <v>386.10000000000008</v>
      </c>
      <c r="T107" s="97">
        <f t="shared" si="27"/>
        <v>47.767857142857139</v>
      </c>
      <c r="V107" s="22">
        <v>10</v>
      </c>
      <c r="W107" s="23">
        <v>1056</v>
      </c>
      <c r="X107" s="24">
        <f t="shared" si="33"/>
        <v>10560</v>
      </c>
      <c r="Y107" s="25">
        <f t="shared" si="28"/>
        <v>10</v>
      </c>
      <c r="Z107" s="26">
        <f t="shared" si="35"/>
        <v>20</v>
      </c>
      <c r="AA107" s="63">
        <f t="shared" si="29"/>
        <v>528</v>
      </c>
      <c r="AB107" s="97">
        <f t="shared" si="30"/>
        <v>26.874999999999986</v>
      </c>
      <c r="AC107" s="109">
        <f t="shared" si="31"/>
        <v>28.571428571428569</v>
      </c>
    </row>
    <row r="108" spans="1:29" ht="17" x14ac:dyDescent="0.4">
      <c r="A108" s="42" t="s">
        <v>206</v>
      </c>
      <c r="B108" s="59" t="s">
        <v>351</v>
      </c>
      <c r="C108" s="21">
        <f t="shared" si="17"/>
        <v>10</v>
      </c>
      <c r="D108" s="21">
        <f t="shared" si="18"/>
        <v>6</v>
      </c>
      <c r="E108" s="21">
        <f t="shared" si="19"/>
        <v>16</v>
      </c>
      <c r="F108" s="21"/>
      <c r="G108" s="21"/>
      <c r="H108" s="22">
        <v>10</v>
      </c>
      <c r="I108" s="23">
        <v>150</v>
      </c>
      <c r="J108" s="24">
        <f t="shared" si="32"/>
        <v>1500</v>
      </c>
      <c r="K108" s="25">
        <f t="shared" si="20"/>
        <v>6</v>
      </c>
      <c r="L108" s="26">
        <f t="shared" si="34"/>
        <v>16</v>
      </c>
      <c r="M108" s="91">
        <f>VLOOKUP(A108,'PRECIOS SITEMA'!A:I,7,FALSE)</f>
        <v>105</v>
      </c>
      <c r="N108" s="89">
        <f>VLOOKUP(A108,'PRECIOS SITEMA'!A:I,9,FALSE)</f>
        <v>150</v>
      </c>
      <c r="O108" s="89">
        <f>VLOOKUP(A108,'PRECIOS SITEMA'!A:N,12,FALSE)</f>
        <v>73.5</v>
      </c>
      <c r="P108" s="83">
        <f t="shared" si="23"/>
        <v>97.5</v>
      </c>
      <c r="Q108" s="83">
        <f t="shared" si="24"/>
        <v>87.75</v>
      </c>
      <c r="R108" s="83">
        <f t="shared" si="25"/>
        <v>877.5</v>
      </c>
      <c r="S108" s="63">
        <f t="shared" si="26"/>
        <v>54.84375</v>
      </c>
      <c r="T108" s="97">
        <f t="shared" si="27"/>
        <v>47.767857142857146</v>
      </c>
      <c r="V108" s="22">
        <v>10</v>
      </c>
      <c r="W108" s="23">
        <v>150</v>
      </c>
      <c r="X108" s="24">
        <f t="shared" si="33"/>
        <v>1500</v>
      </c>
      <c r="Y108" s="25">
        <f t="shared" si="28"/>
        <v>10</v>
      </c>
      <c r="Z108" s="26">
        <f t="shared" si="35"/>
        <v>20</v>
      </c>
      <c r="AA108" s="63">
        <f t="shared" si="29"/>
        <v>75</v>
      </c>
      <c r="AB108" s="97">
        <f t="shared" si="30"/>
        <v>26.875</v>
      </c>
      <c r="AC108" s="109">
        <f t="shared" si="31"/>
        <v>28.571428571428569</v>
      </c>
    </row>
    <row r="109" spans="1:29" ht="17" x14ac:dyDescent="0.4">
      <c r="A109" s="42" t="s">
        <v>210</v>
      </c>
      <c r="B109" s="59" t="s">
        <v>352</v>
      </c>
      <c r="C109" s="21">
        <f t="shared" si="17"/>
        <v>10</v>
      </c>
      <c r="D109" s="21">
        <f t="shared" si="18"/>
        <v>6</v>
      </c>
      <c r="E109" s="21">
        <f t="shared" si="19"/>
        <v>16</v>
      </c>
      <c r="F109" s="21"/>
      <c r="G109" s="21"/>
      <c r="H109" s="22">
        <v>10</v>
      </c>
      <c r="I109" s="23">
        <v>245</v>
      </c>
      <c r="J109" s="24">
        <f t="shared" si="32"/>
        <v>2450</v>
      </c>
      <c r="K109" s="25">
        <f t="shared" si="20"/>
        <v>6</v>
      </c>
      <c r="L109" s="26">
        <f t="shared" si="34"/>
        <v>16</v>
      </c>
      <c r="M109" s="91">
        <f>VLOOKUP(A109,'PRECIOS SITEMA'!A:I,7,FALSE)</f>
        <v>171.5</v>
      </c>
      <c r="N109" s="89">
        <f>VLOOKUP(A109,'PRECIOS SITEMA'!A:I,9,FALSE)</f>
        <v>245</v>
      </c>
      <c r="O109" s="89">
        <f>VLOOKUP(A109,'PRECIOS SITEMA'!A:N,12,FALSE)</f>
        <v>120.05</v>
      </c>
      <c r="P109" s="83">
        <f t="shared" si="23"/>
        <v>159.25</v>
      </c>
      <c r="Q109" s="83">
        <f t="shared" si="24"/>
        <v>143.32499999999999</v>
      </c>
      <c r="R109" s="83">
        <f t="shared" si="25"/>
        <v>1433.25</v>
      </c>
      <c r="S109" s="63">
        <f t="shared" si="26"/>
        <v>89.578125</v>
      </c>
      <c r="T109" s="97">
        <f t="shared" si="27"/>
        <v>47.767857142857146</v>
      </c>
      <c r="V109" s="22">
        <v>10</v>
      </c>
      <c r="W109" s="23">
        <v>245</v>
      </c>
      <c r="X109" s="24">
        <f t="shared" si="33"/>
        <v>2450</v>
      </c>
      <c r="Y109" s="25">
        <f t="shared" si="28"/>
        <v>10</v>
      </c>
      <c r="Z109" s="26">
        <f t="shared" si="35"/>
        <v>20</v>
      </c>
      <c r="AA109" s="63">
        <f t="shared" si="29"/>
        <v>122.5</v>
      </c>
      <c r="AB109" s="97">
        <f t="shared" si="30"/>
        <v>26.875</v>
      </c>
      <c r="AC109" s="109">
        <f t="shared" si="31"/>
        <v>28.571428571428569</v>
      </c>
    </row>
    <row r="110" spans="1:29" ht="17" x14ac:dyDescent="0.4">
      <c r="A110" s="141" t="s">
        <v>66</v>
      </c>
      <c r="B110" s="142" t="s">
        <v>519</v>
      </c>
      <c r="C110" s="143">
        <f t="shared" si="17"/>
        <v>30</v>
      </c>
      <c r="D110" s="143">
        <f t="shared" si="18"/>
        <v>18</v>
      </c>
      <c r="E110" s="143">
        <f t="shared" si="19"/>
        <v>48</v>
      </c>
      <c r="F110" s="143"/>
      <c r="G110" s="143"/>
      <c r="H110" s="144">
        <v>30</v>
      </c>
      <c r="I110" s="145">
        <v>290</v>
      </c>
      <c r="J110" s="24">
        <f t="shared" si="32"/>
        <v>8700</v>
      </c>
      <c r="K110" s="146">
        <f t="shared" si="20"/>
        <v>18</v>
      </c>
      <c r="L110" s="147">
        <f t="shared" si="34"/>
        <v>48</v>
      </c>
      <c r="M110" s="148">
        <f>ROUND((I110-(I110*0.3)),2)</f>
        <v>203</v>
      </c>
      <c r="N110" s="149">
        <f>I110</f>
        <v>290</v>
      </c>
      <c r="O110" s="150">
        <f>ROUND((M110-(M110*0.3)),2)</f>
        <v>142.1</v>
      </c>
      <c r="P110" s="83">
        <f t="shared" si="23"/>
        <v>188.5</v>
      </c>
      <c r="Q110" s="83">
        <f t="shared" si="24"/>
        <v>169.65</v>
      </c>
      <c r="R110" s="83">
        <f t="shared" si="25"/>
        <v>5089.5</v>
      </c>
      <c r="S110" s="151">
        <f t="shared" si="26"/>
        <v>106.03125</v>
      </c>
      <c r="T110" s="97">
        <f t="shared" si="27"/>
        <v>47.767857142857146</v>
      </c>
      <c r="V110" s="144"/>
      <c r="W110" s="145"/>
      <c r="X110" s="24"/>
      <c r="Y110" s="146"/>
      <c r="Z110" s="147"/>
      <c r="AA110" s="63"/>
      <c r="AB110" s="97"/>
      <c r="AC110" s="109"/>
    </row>
    <row r="111" spans="1:29" ht="17" x14ac:dyDescent="0.4">
      <c r="A111" s="141" t="s">
        <v>518</v>
      </c>
      <c r="B111" s="142" t="s">
        <v>520</v>
      </c>
      <c r="C111" s="143">
        <f t="shared" si="17"/>
        <v>30</v>
      </c>
      <c r="D111" s="143">
        <f t="shared" si="18"/>
        <v>18</v>
      </c>
      <c r="E111" s="143">
        <f t="shared" si="19"/>
        <v>48</v>
      </c>
      <c r="F111" s="143"/>
      <c r="G111" s="143"/>
      <c r="H111" s="144">
        <v>30</v>
      </c>
      <c r="I111" s="145">
        <v>450</v>
      </c>
      <c r="J111" s="24">
        <f t="shared" si="32"/>
        <v>13500</v>
      </c>
      <c r="K111" s="146">
        <f t="shared" si="20"/>
        <v>18</v>
      </c>
      <c r="L111" s="147">
        <f t="shared" si="34"/>
        <v>48</v>
      </c>
      <c r="M111" s="148">
        <f t="shared" ref="M111:M112" si="36">ROUND((I111-(I111*0.3)),2)</f>
        <v>315</v>
      </c>
      <c r="N111" s="149">
        <f t="shared" ref="N111:N112" si="37">I111</f>
        <v>450</v>
      </c>
      <c r="O111" s="150">
        <f t="shared" ref="O111:O112" si="38">ROUND((M111-(M111*0.3)),2)</f>
        <v>220.5</v>
      </c>
      <c r="P111" s="83">
        <f t="shared" si="23"/>
        <v>292.5</v>
      </c>
      <c r="Q111" s="83">
        <f t="shared" si="24"/>
        <v>263.25</v>
      </c>
      <c r="R111" s="83">
        <f t="shared" si="25"/>
        <v>7897.5</v>
      </c>
      <c r="S111" s="151">
        <f t="shared" si="26"/>
        <v>164.53125</v>
      </c>
      <c r="T111" s="97">
        <f t="shared" si="27"/>
        <v>47.767857142857146</v>
      </c>
      <c r="V111" s="144"/>
      <c r="W111" s="145"/>
      <c r="X111" s="24"/>
      <c r="Y111" s="146"/>
      <c r="Z111" s="147"/>
      <c r="AA111" s="63"/>
      <c r="AB111" s="97"/>
      <c r="AC111" s="109"/>
    </row>
    <row r="112" spans="1:29" ht="17" x14ac:dyDescent="0.4">
      <c r="A112" s="141" t="s">
        <v>68</v>
      </c>
      <c r="B112" s="142" t="s">
        <v>521</v>
      </c>
      <c r="C112" s="143">
        <f t="shared" si="17"/>
        <v>30</v>
      </c>
      <c r="D112" s="143">
        <f t="shared" si="18"/>
        <v>18</v>
      </c>
      <c r="E112" s="143">
        <f t="shared" si="19"/>
        <v>48</v>
      </c>
      <c r="F112" s="143"/>
      <c r="G112" s="143"/>
      <c r="H112" s="144">
        <v>30</v>
      </c>
      <c r="I112" s="145">
        <v>690</v>
      </c>
      <c r="J112" s="24">
        <f t="shared" si="32"/>
        <v>20700</v>
      </c>
      <c r="K112" s="146">
        <f t="shared" si="20"/>
        <v>18</v>
      </c>
      <c r="L112" s="147">
        <f t="shared" si="34"/>
        <v>48</v>
      </c>
      <c r="M112" s="148">
        <f t="shared" si="36"/>
        <v>483</v>
      </c>
      <c r="N112" s="149">
        <f t="shared" si="37"/>
        <v>690</v>
      </c>
      <c r="O112" s="150">
        <f t="shared" si="38"/>
        <v>338.1</v>
      </c>
      <c r="P112" s="83">
        <f t="shared" si="23"/>
        <v>448.5</v>
      </c>
      <c r="Q112" s="83">
        <f t="shared" si="24"/>
        <v>403.65</v>
      </c>
      <c r="R112" s="83">
        <f t="shared" si="25"/>
        <v>12109.5</v>
      </c>
      <c r="S112" s="151">
        <f t="shared" si="26"/>
        <v>252.28125</v>
      </c>
      <c r="T112" s="97">
        <f t="shared" si="27"/>
        <v>47.767857142857146</v>
      </c>
      <c r="V112" s="144"/>
      <c r="W112" s="145"/>
      <c r="X112" s="24"/>
      <c r="Y112" s="146"/>
      <c r="Z112" s="147"/>
      <c r="AA112" s="63"/>
      <c r="AB112" s="97"/>
      <c r="AC112" s="109"/>
    </row>
    <row r="113" spans="1:29" ht="18.5" x14ac:dyDescent="0.4">
      <c r="A113" s="77"/>
      <c r="B113" s="60"/>
      <c r="C113" s="60"/>
      <c r="D113" s="60"/>
      <c r="E113" s="60"/>
      <c r="F113" s="60"/>
      <c r="G113" s="60"/>
      <c r="H113" s="110" t="s">
        <v>230</v>
      </c>
      <c r="I113" s="111"/>
      <c r="J113" s="24">
        <f>SUM(J6:J112)</f>
        <v>251390</v>
      </c>
      <c r="K113" s="61"/>
      <c r="L113" s="62"/>
      <c r="M113" s="92">
        <f>SUM(M6:M109)</f>
        <v>14578.9</v>
      </c>
      <c r="N113" s="90">
        <f t="shared" ref="N113:Q113" si="39">SUM(N6:N109)</f>
        <v>20849</v>
      </c>
      <c r="O113" s="90">
        <f t="shared" si="39"/>
        <v>10205.229999999996</v>
      </c>
      <c r="P113" s="24">
        <f>SUM(P6:P112)</f>
        <v>14481.350000000002</v>
      </c>
      <c r="Q113" s="24">
        <f>SUM(Q6:Q112)</f>
        <v>13033.215000000006</v>
      </c>
      <c r="R113" s="86">
        <f>SUM(R6:R112)</f>
        <v>147063.14999999997</v>
      </c>
      <c r="S113" s="63" t="e">
        <f t="shared" si="26"/>
        <v>#DIV/0!</v>
      </c>
      <c r="T113" s="3" t="e">
        <f t="shared" si="27"/>
        <v>#DIV/0!</v>
      </c>
      <c r="V113" s="110" t="s">
        <v>230</v>
      </c>
      <c r="W113" s="111"/>
      <c r="X113" s="24">
        <f>SUM(X6:X109)</f>
        <v>208490</v>
      </c>
      <c r="Y113" s="61"/>
      <c r="Z113" s="62"/>
      <c r="AA113" s="24">
        <f>SUM(AA6:AA109)</f>
        <v>10424.5</v>
      </c>
      <c r="AB113" s="24">
        <f>SUM(AB6:AB109)</f>
        <v>2795</v>
      </c>
      <c r="AC113" s="24">
        <f>SUM(AC6:AC109)</f>
        <v>2953.3840222745762</v>
      </c>
    </row>
    <row r="114" spans="1:29" ht="18.5" x14ac:dyDescent="0.4">
      <c r="A114" s="77"/>
      <c r="B114" s="60"/>
      <c r="C114" s="60"/>
      <c r="D114" s="60"/>
      <c r="E114" s="60"/>
      <c r="F114" s="60"/>
      <c r="G114" s="60"/>
      <c r="H114" s="112" t="s">
        <v>353</v>
      </c>
      <c r="I114" s="113"/>
      <c r="J114" s="24">
        <f>J113*J4</f>
        <v>87986.5</v>
      </c>
      <c r="K114" s="61"/>
      <c r="L114" s="61"/>
      <c r="P114" s="83"/>
      <c r="Q114" s="83"/>
      <c r="R114" s="83"/>
      <c r="S114" s="63" t="e">
        <f t="shared" si="26"/>
        <v>#DIV/0!</v>
      </c>
      <c r="T114" s="3" t="e">
        <f t="shared" si="27"/>
        <v>#DIV/0!</v>
      </c>
      <c r="V114" s="112" t="s">
        <v>353</v>
      </c>
      <c r="W114" s="113"/>
      <c r="X114" s="24" t="e">
        <f>X113*X4</f>
        <v>#VALUE!</v>
      </c>
      <c r="Y114" s="61"/>
      <c r="Z114" s="61"/>
      <c r="AA114" s="63"/>
      <c r="AB114" s="97"/>
      <c r="AC114" s="109"/>
    </row>
    <row r="115" spans="1:29" ht="17" x14ac:dyDescent="0.4">
      <c r="A115" s="78"/>
      <c r="B115" s="114" t="s">
        <v>354</v>
      </c>
      <c r="C115" s="114"/>
      <c r="D115" s="114"/>
      <c r="E115" s="114"/>
      <c r="F115" s="114"/>
      <c r="G115" s="114"/>
      <c r="H115" s="114"/>
      <c r="I115" s="138"/>
      <c r="J115" s="85">
        <f>J113-J114</f>
        <v>163403.5</v>
      </c>
      <c r="K115" s="63"/>
      <c r="P115" s="83"/>
      <c r="Q115" s="83"/>
      <c r="R115" s="83"/>
      <c r="S115" s="63" t="e">
        <f t="shared" si="26"/>
        <v>#DIV/0!</v>
      </c>
      <c r="T115" s="3" t="e">
        <f t="shared" si="27"/>
        <v>#DIV/0!</v>
      </c>
      <c r="X115" s="85" t="e">
        <f>X113-X114</f>
        <v>#VALUE!</v>
      </c>
      <c r="Y115" s="63"/>
      <c r="AA115" s="63"/>
      <c r="AB115" s="97"/>
      <c r="AC115" s="109"/>
    </row>
    <row r="116" spans="1:29" ht="17" x14ac:dyDescent="0.4">
      <c r="H116" s="114" t="s">
        <v>240</v>
      </c>
      <c r="I116" s="114"/>
      <c r="J116" s="24">
        <f>J115*L4</f>
        <v>16340.35</v>
      </c>
      <c r="K116" s="64"/>
      <c r="L116" s="65"/>
      <c r="P116" s="83"/>
      <c r="Q116" s="83"/>
      <c r="R116" s="83"/>
      <c r="S116" s="63" t="e">
        <f t="shared" si="26"/>
        <v>#DIV/0!</v>
      </c>
      <c r="T116" s="3" t="e">
        <f t="shared" si="27"/>
        <v>#DIV/0!</v>
      </c>
      <c r="V116" s="114" t="s">
        <v>240</v>
      </c>
      <c r="W116" s="114"/>
      <c r="X116" s="24" t="e">
        <f>X115*Z4</f>
        <v>#VALUE!</v>
      </c>
      <c r="Y116" s="64"/>
      <c r="Z116" s="65"/>
      <c r="AA116" s="63"/>
      <c r="AB116" s="97"/>
      <c r="AC116" s="109"/>
    </row>
    <row r="117" spans="1:29" ht="18.5" x14ac:dyDescent="0.45">
      <c r="H117" s="115" t="s">
        <v>355</v>
      </c>
      <c r="I117" s="116"/>
      <c r="J117" s="87">
        <f>J115-J116</f>
        <v>147063.15</v>
      </c>
      <c r="K117" s="63"/>
      <c r="P117" s="83"/>
      <c r="Q117" s="83"/>
      <c r="R117" s="83"/>
      <c r="S117" s="63" t="e">
        <f t="shared" si="26"/>
        <v>#DIV/0!</v>
      </c>
      <c r="T117" s="3" t="e">
        <f t="shared" si="27"/>
        <v>#DIV/0!</v>
      </c>
      <c r="V117" s="115" t="s">
        <v>355</v>
      </c>
      <c r="W117" s="116"/>
      <c r="X117" s="87" t="e">
        <f>X115-X116</f>
        <v>#VALUE!</v>
      </c>
      <c r="Y117" s="63"/>
      <c r="AA117" s="63"/>
      <c r="AB117" s="97"/>
      <c r="AC117" s="109"/>
    </row>
    <row r="118" spans="1:29" ht="17.5" x14ac:dyDescent="0.35">
      <c r="H118" s="66"/>
      <c r="I118" s="66"/>
      <c r="V118" s="66"/>
      <c r="W118" s="66"/>
    </row>
    <row r="119" spans="1:29" ht="18" x14ac:dyDescent="0.35">
      <c r="H119" s="112"/>
      <c r="I119" s="112"/>
      <c r="V119" s="112"/>
      <c r="W119" s="112"/>
    </row>
  </sheetData>
  <mergeCells count="24">
    <mergeCell ref="H116:I116"/>
    <mergeCell ref="H117:I117"/>
    <mergeCell ref="H119:I119"/>
    <mergeCell ref="A3:B3"/>
    <mergeCell ref="H3:I4"/>
    <mergeCell ref="A5:B5"/>
    <mergeCell ref="H113:I113"/>
    <mergeCell ref="H114:I114"/>
    <mergeCell ref="B115:I115"/>
    <mergeCell ref="V3:W4"/>
    <mergeCell ref="V2:AC2"/>
    <mergeCell ref="A1:B1"/>
    <mergeCell ref="C1:D1"/>
    <mergeCell ref="H1:I1"/>
    <mergeCell ref="J1:J2"/>
    <mergeCell ref="K1:L2"/>
    <mergeCell ref="A2:B2"/>
    <mergeCell ref="H2:I2"/>
    <mergeCell ref="M4:O4"/>
    <mergeCell ref="V113:W113"/>
    <mergeCell ref="V114:W114"/>
    <mergeCell ref="V116:W116"/>
    <mergeCell ref="V117:W117"/>
    <mergeCell ref="V119:W119"/>
  </mergeCells>
  <phoneticPr fontId="29" type="noConversion"/>
  <conditionalFormatting sqref="K6:L112">
    <cfRule type="cellIs" dxfId="1" priority="2" operator="lessThanOrEqual">
      <formula>0</formula>
    </cfRule>
  </conditionalFormatting>
  <conditionalFormatting sqref="Y6:Z112">
    <cfRule type="cellIs" dxfId="0" priority="1" operator="lessThanOrEqual">
      <formula>0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PRECIOS SITEMA</vt:lpstr>
      <vt:lpstr>Hoja1</vt:lpstr>
      <vt:lpstr>COSTEO Y PORCENTAJES 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2023-07-20T19:18:06Z</cp:lastPrinted>
  <dcterms:created xsi:type="dcterms:W3CDTF">2023-07-19T17:40:14Z</dcterms:created>
  <dcterms:modified xsi:type="dcterms:W3CDTF">2023-11-16T17:34:07Z</dcterms:modified>
</cp:coreProperties>
</file>